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u996\Documents\OZVZ\2025\Stavební práce\Oprava kanalizace v ZŠ Škarabelova  - Naděje\"/>
    </mc:Choice>
  </mc:AlternateContent>
  <xr:revisionPtr revIDLastSave="0" documentId="8_{76F953C4-00E7-430A-B068-FB65A9794F4D}" xr6:coauthVersionLast="36" xr6:coauthVersionMax="36" xr10:uidLastSave="{00000000-0000-0000-0000-000000000000}"/>
  <bookViews>
    <workbookView xWindow="630" yWindow="540" windowWidth="27495" windowHeight="12210" xr2:uid="{00000000-000D-0000-FFFF-FFFF00000000}"/>
  </bookViews>
  <sheets>
    <sheet name="Rekapitulace stavby" sheetId="1" r:id="rId1"/>
    <sheet name="D.1.1 - Architektonicko s..." sheetId="2" r:id="rId2"/>
    <sheet name="D.1.4 - Technická zařízen..." sheetId="3" r:id="rId3"/>
    <sheet name="VON - Vedlejší a ostatní ..." sheetId="4" r:id="rId4"/>
    <sheet name="Pokyny pro vyplnění" sheetId="5" r:id="rId5"/>
  </sheets>
  <definedNames>
    <definedName name="_xlnm._FilterDatabase" localSheetId="1" hidden="1">'D.1.1 - Architektonicko s...'!$C$110:$K$577</definedName>
    <definedName name="_xlnm._FilterDatabase" localSheetId="2" hidden="1">'D.1.4 - Technická zařízen...'!$C$89:$K$286</definedName>
    <definedName name="_xlnm._FilterDatabase" localSheetId="3" hidden="1">'VON - Vedlejší a ostatní ...'!$C$83:$K$112</definedName>
    <definedName name="_xlnm.Print_Titles" localSheetId="1">'D.1.1 - Architektonicko s...'!$110:$110</definedName>
    <definedName name="_xlnm.Print_Titles" localSheetId="2">'D.1.4 - Technická zařízen...'!$89:$89</definedName>
    <definedName name="_xlnm.Print_Titles" localSheetId="0">'Rekapitulace stavby'!$52:$52</definedName>
    <definedName name="_xlnm.Print_Titles" localSheetId="3">'VON - Vedlejší a ostatní ...'!$83:$83</definedName>
    <definedName name="_xlnm.Print_Area" localSheetId="1">'D.1.1 - Architektonicko s...'!$C$4:$J$39,'D.1.1 - Architektonicko s...'!$C$45:$J$92,'D.1.1 - Architektonicko s...'!$C$98:$K$577</definedName>
    <definedName name="_xlnm.Print_Area" localSheetId="2">'D.1.4 - Technická zařízen...'!$C$4:$J$39,'D.1.4 - Technická zařízen...'!$C$45:$J$71,'D.1.4 - Technická zařízen...'!$C$77:$K$286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3">'VON - Vedlejší a ostatní ...'!$C$4:$J$39,'VON - Vedlejší a ostatní ...'!$C$45:$J$65,'VON - Vedlejší a ostatní ...'!$C$71:$K$112</definedName>
  </definedNames>
  <calcPr calcId="191029"/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/>
  <c r="BI110" i="4"/>
  <c r="BH110" i="4"/>
  <c r="BG110" i="4"/>
  <c r="BF110" i="4"/>
  <c r="T110" i="4"/>
  <c r="T109" i="4"/>
  <c r="R110" i="4"/>
  <c r="R109" i="4"/>
  <c r="P110" i="4"/>
  <c r="P109" i="4" s="1"/>
  <c r="BI105" i="4"/>
  <c r="BH105" i="4"/>
  <c r="BG105" i="4"/>
  <c r="BF105" i="4"/>
  <c r="T105" i="4"/>
  <c r="R105" i="4"/>
  <c r="P105" i="4"/>
  <c r="BI101" i="4"/>
  <c r="BH101" i="4"/>
  <c r="BG101" i="4"/>
  <c r="BF101" i="4"/>
  <c r="T101" i="4"/>
  <c r="R101" i="4"/>
  <c r="P101" i="4"/>
  <c r="BI96" i="4"/>
  <c r="BH96" i="4"/>
  <c r="BG96" i="4"/>
  <c r="BF96" i="4"/>
  <c r="T96" i="4"/>
  <c r="T95" i="4" s="1"/>
  <c r="R96" i="4"/>
  <c r="R95" i="4"/>
  <c r="P96" i="4"/>
  <c r="P95" i="4" s="1"/>
  <c r="BI91" i="4"/>
  <c r="BH91" i="4"/>
  <c r="BG91" i="4"/>
  <c r="BF91" i="4"/>
  <c r="T91" i="4"/>
  <c r="R91" i="4"/>
  <c r="P91" i="4"/>
  <c r="BI87" i="4"/>
  <c r="BH87" i="4"/>
  <c r="BG87" i="4"/>
  <c r="BF87" i="4"/>
  <c r="T87" i="4"/>
  <c r="R87" i="4"/>
  <c r="P87" i="4"/>
  <c r="J81" i="4"/>
  <c r="J80" i="4"/>
  <c r="F80" i="4"/>
  <c r="F78" i="4"/>
  <c r="E76" i="4"/>
  <c r="J55" i="4"/>
  <c r="J54" i="4"/>
  <c r="F54" i="4"/>
  <c r="F52" i="4"/>
  <c r="E50" i="4"/>
  <c r="J18" i="4"/>
  <c r="E18" i="4"/>
  <c r="F55" i="4" s="1"/>
  <c r="J17" i="4"/>
  <c r="J12" i="4"/>
  <c r="J78" i="4" s="1"/>
  <c r="E7" i="4"/>
  <c r="E74" i="4"/>
  <c r="J37" i="3"/>
  <c r="J36" i="3"/>
  <c r="AY56" i="1" s="1"/>
  <c r="J35" i="3"/>
  <c r="AX56" i="1" s="1"/>
  <c r="BI283" i="3"/>
  <c r="BH283" i="3"/>
  <c r="BG283" i="3"/>
  <c r="BF283" i="3"/>
  <c r="T283" i="3"/>
  <c r="R283" i="3"/>
  <c r="P283" i="3"/>
  <c r="BI274" i="3"/>
  <c r="BH274" i="3"/>
  <c r="BG274" i="3"/>
  <c r="BF274" i="3"/>
  <c r="T274" i="3"/>
  <c r="R274" i="3"/>
  <c r="P274" i="3"/>
  <c r="BI270" i="3"/>
  <c r="BH270" i="3"/>
  <c r="BG270" i="3"/>
  <c r="BF270" i="3"/>
  <c r="T270" i="3"/>
  <c r="R270" i="3"/>
  <c r="P270" i="3"/>
  <c r="BI267" i="3"/>
  <c r="BH267" i="3"/>
  <c r="BG267" i="3"/>
  <c r="BF267" i="3"/>
  <c r="T267" i="3"/>
  <c r="R267" i="3"/>
  <c r="P267" i="3"/>
  <c r="BI264" i="3"/>
  <c r="BH264" i="3"/>
  <c r="BG264" i="3"/>
  <c r="BF264" i="3"/>
  <c r="T264" i="3"/>
  <c r="R264" i="3"/>
  <c r="P264" i="3"/>
  <c r="BI261" i="3"/>
  <c r="BH261" i="3"/>
  <c r="BG261" i="3"/>
  <c r="BF261" i="3"/>
  <c r="T261" i="3"/>
  <c r="R261" i="3"/>
  <c r="P261" i="3"/>
  <c r="BI258" i="3"/>
  <c r="BH258" i="3"/>
  <c r="BG258" i="3"/>
  <c r="BF258" i="3"/>
  <c r="T258" i="3"/>
  <c r="R258" i="3"/>
  <c r="P258" i="3"/>
  <c r="BI255" i="3"/>
  <c r="BH255" i="3"/>
  <c r="BG255" i="3"/>
  <c r="BF255" i="3"/>
  <c r="T255" i="3"/>
  <c r="R255" i="3"/>
  <c r="P255" i="3"/>
  <c r="BI251" i="3"/>
  <c r="BH251" i="3"/>
  <c r="BG251" i="3"/>
  <c r="BF251" i="3"/>
  <c r="T251" i="3"/>
  <c r="R251" i="3"/>
  <c r="P251" i="3"/>
  <c r="BI246" i="3"/>
  <c r="BH246" i="3"/>
  <c r="BG246" i="3"/>
  <c r="BF246" i="3"/>
  <c r="T246" i="3"/>
  <c r="R246" i="3"/>
  <c r="P246" i="3"/>
  <c r="BI242" i="3"/>
  <c r="BH242" i="3"/>
  <c r="BG242" i="3"/>
  <c r="BF242" i="3"/>
  <c r="T242" i="3"/>
  <c r="R242" i="3"/>
  <c r="P242" i="3"/>
  <c r="BI237" i="3"/>
  <c r="BH237" i="3"/>
  <c r="BG237" i="3"/>
  <c r="BF237" i="3"/>
  <c r="T237" i="3"/>
  <c r="R237" i="3"/>
  <c r="P237" i="3"/>
  <c r="BI230" i="3"/>
  <c r="BH230" i="3"/>
  <c r="BG230" i="3"/>
  <c r="BF230" i="3"/>
  <c r="T230" i="3"/>
  <c r="R230" i="3"/>
  <c r="P230" i="3"/>
  <c r="BI222" i="3"/>
  <c r="BH222" i="3"/>
  <c r="BG222" i="3"/>
  <c r="BF222" i="3"/>
  <c r="T222" i="3"/>
  <c r="R222" i="3"/>
  <c r="P222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5" i="3"/>
  <c r="BH205" i="3"/>
  <c r="BG205" i="3"/>
  <c r="BF205" i="3"/>
  <c r="T205" i="3"/>
  <c r="R205" i="3"/>
  <c r="P205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4" i="3"/>
  <c r="BH194" i="3"/>
  <c r="BG194" i="3"/>
  <c r="BF194" i="3"/>
  <c r="T194" i="3"/>
  <c r="R194" i="3"/>
  <c r="P194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1" i="3"/>
  <c r="BH181" i="3"/>
  <c r="BG181" i="3"/>
  <c r="BF181" i="3"/>
  <c r="T181" i="3"/>
  <c r="R181" i="3"/>
  <c r="P181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67" i="3"/>
  <c r="BH167" i="3"/>
  <c r="BG167" i="3"/>
  <c r="BF167" i="3"/>
  <c r="T167" i="3"/>
  <c r="R167" i="3"/>
  <c r="P167" i="3"/>
  <c r="BI163" i="3"/>
  <c r="BH163" i="3"/>
  <c r="BG163" i="3"/>
  <c r="BF163" i="3"/>
  <c r="T163" i="3"/>
  <c r="R163" i="3"/>
  <c r="P163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50" i="3"/>
  <c r="BH150" i="3"/>
  <c r="BG150" i="3"/>
  <c r="BF150" i="3"/>
  <c r="T150" i="3"/>
  <c r="R150" i="3"/>
  <c r="P150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3" i="3"/>
  <c r="BH133" i="3"/>
  <c r="BG133" i="3"/>
  <c r="BF133" i="3"/>
  <c r="T133" i="3"/>
  <c r="T132" i="3"/>
  <c r="T131" i="3" s="1"/>
  <c r="R133" i="3"/>
  <c r="R132" i="3"/>
  <c r="R131" i="3" s="1"/>
  <c r="P133" i="3"/>
  <c r="P132" i="3"/>
  <c r="P131" i="3" s="1"/>
  <c r="BI126" i="3"/>
  <c r="BH126" i="3"/>
  <c r="BG126" i="3"/>
  <c r="BF126" i="3"/>
  <c r="T126" i="3"/>
  <c r="R126" i="3"/>
  <c r="P126" i="3"/>
  <c r="BI121" i="3"/>
  <c r="BH121" i="3"/>
  <c r="BG121" i="3"/>
  <c r="BF121" i="3"/>
  <c r="T121" i="3"/>
  <c r="R121" i="3"/>
  <c r="P121" i="3"/>
  <c r="BI116" i="3"/>
  <c r="BH116" i="3"/>
  <c r="BG116" i="3"/>
  <c r="BF116" i="3"/>
  <c r="T116" i="3"/>
  <c r="R116" i="3"/>
  <c r="P116" i="3"/>
  <c r="BI111" i="3"/>
  <c r="BH111" i="3"/>
  <c r="BG111" i="3"/>
  <c r="BF111" i="3"/>
  <c r="T111" i="3"/>
  <c r="R111" i="3"/>
  <c r="P111" i="3"/>
  <c r="BI105" i="3"/>
  <c r="BH105" i="3"/>
  <c r="BG105" i="3"/>
  <c r="BF105" i="3"/>
  <c r="T105" i="3"/>
  <c r="R105" i="3"/>
  <c r="P105" i="3"/>
  <c r="BI99" i="3"/>
  <c r="BH99" i="3"/>
  <c r="BG99" i="3"/>
  <c r="BF99" i="3"/>
  <c r="T99" i="3"/>
  <c r="R99" i="3"/>
  <c r="P99" i="3"/>
  <c r="BI94" i="3"/>
  <c r="BH94" i="3"/>
  <c r="BG94" i="3"/>
  <c r="BF94" i="3"/>
  <c r="T94" i="3"/>
  <c r="R94" i="3"/>
  <c r="P94" i="3"/>
  <c r="J87" i="3"/>
  <c r="J86" i="3"/>
  <c r="F86" i="3"/>
  <c r="F84" i="3"/>
  <c r="E82" i="3"/>
  <c r="J55" i="3"/>
  <c r="J54" i="3"/>
  <c r="F54" i="3"/>
  <c r="F52" i="3"/>
  <c r="E50" i="3"/>
  <c r="J18" i="3"/>
  <c r="E18" i="3"/>
  <c r="F87" i="3"/>
  <c r="J17" i="3"/>
  <c r="J12" i="3"/>
  <c r="J84" i="3"/>
  <c r="E7" i="3"/>
  <c r="E80" i="3" s="1"/>
  <c r="J37" i="2"/>
  <c r="J36" i="2"/>
  <c r="AY55" i="1" s="1"/>
  <c r="J35" i="2"/>
  <c r="AX55" i="1" s="1"/>
  <c r="BI573" i="2"/>
  <c r="BH573" i="2"/>
  <c r="BG573" i="2"/>
  <c r="BF573" i="2"/>
  <c r="T573" i="2"/>
  <c r="T567" i="2" s="1"/>
  <c r="R573" i="2"/>
  <c r="P573" i="2"/>
  <c r="BI568" i="2"/>
  <c r="BH568" i="2"/>
  <c r="BG568" i="2"/>
  <c r="BF568" i="2"/>
  <c r="T568" i="2"/>
  <c r="R568" i="2"/>
  <c r="P568" i="2"/>
  <c r="BI564" i="2"/>
  <c r="BH564" i="2"/>
  <c r="BG564" i="2"/>
  <c r="BF564" i="2"/>
  <c r="T564" i="2"/>
  <c r="R564" i="2"/>
  <c r="P564" i="2"/>
  <c r="BI561" i="2"/>
  <c r="BH561" i="2"/>
  <c r="BG561" i="2"/>
  <c r="BF561" i="2"/>
  <c r="T561" i="2"/>
  <c r="R561" i="2"/>
  <c r="P561" i="2"/>
  <c r="BI553" i="2"/>
  <c r="BH553" i="2"/>
  <c r="BG553" i="2"/>
  <c r="BF553" i="2"/>
  <c r="T553" i="2"/>
  <c r="R553" i="2"/>
  <c r="P553" i="2"/>
  <c r="BI549" i="2"/>
  <c r="BH549" i="2"/>
  <c r="BG549" i="2"/>
  <c r="BF549" i="2"/>
  <c r="T549" i="2"/>
  <c r="R549" i="2"/>
  <c r="P549" i="2"/>
  <c r="BI545" i="2"/>
  <c r="BH545" i="2"/>
  <c r="BG545" i="2"/>
  <c r="BF545" i="2"/>
  <c r="T545" i="2"/>
  <c r="R545" i="2"/>
  <c r="P545" i="2"/>
  <c r="BI541" i="2"/>
  <c r="BH541" i="2"/>
  <c r="BG541" i="2"/>
  <c r="BF541" i="2"/>
  <c r="T541" i="2"/>
  <c r="R541" i="2"/>
  <c r="P541" i="2"/>
  <c r="BI536" i="2"/>
  <c r="BH536" i="2"/>
  <c r="BG536" i="2"/>
  <c r="BF536" i="2"/>
  <c r="T536" i="2"/>
  <c r="R536" i="2"/>
  <c r="P536" i="2"/>
  <c r="BI531" i="2"/>
  <c r="BH531" i="2"/>
  <c r="BG531" i="2"/>
  <c r="BF531" i="2"/>
  <c r="T531" i="2"/>
  <c r="R531" i="2"/>
  <c r="P531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16" i="2"/>
  <c r="BH516" i="2"/>
  <c r="BG516" i="2"/>
  <c r="BF516" i="2"/>
  <c r="T516" i="2"/>
  <c r="R516" i="2"/>
  <c r="P516" i="2"/>
  <c r="BI508" i="2"/>
  <c r="BH508" i="2"/>
  <c r="BG508" i="2"/>
  <c r="BF508" i="2"/>
  <c r="T508" i="2"/>
  <c r="R508" i="2"/>
  <c r="P508" i="2"/>
  <c r="BI500" i="2"/>
  <c r="BH500" i="2"/>
  <c r="BG500" i="2"/>
  <c r="BF500" i="2"/>
  <c r="T500" i="2"/>
  <c r="R500" i="2"/>
  <c r="P500" i="2"/>
  <c r="BI492" i="2"/>
  <c r="BH492" i="2"/>
  <c r="BG492" i="2"/>
  <c r="BF492" i="2"/>
  <c r="T492" i="2"/>
  <c r="R492" i="2"/>
  <c r="P492" i="2"/>
  <c r="BI484" i="2"/>
  <c r="BH484" i="2"/>
  <c r="BG484" i="2"/>
  <c r="BF484" i="2"/>
  <c r="T484" i="2"/>
  <c r="R484" i="2"/>
  <c r="P484" i="2"/>
  <c r="BI476" i="2"/>
  <c r="BH476" i="2"/>
  <c r="BG476" i="2"/>
  <c r="BF476" i="2"/>
  <c r="T476" i="2"/>
  <c r="R476" i="2"/>
  <c r="P476" i="2"/>
  <c r="BI468" i="2"/>
  <c r="BH468" i="2"/>
  <c r="BG468" i="2"/>
  <c r="BF468" i="2"/>
  <c r="T468" i="2"/>
  <c r="R468" i="2"/>
  <c r="P468" i="2"/>
  <c r="BI459" i="2"/>
  <c r="BH459" i="2"/>
  <c r="BG459" i="2"/>
  <c r="BF459" i="2"/>
  <c r="T459" i="2"/>
  <c r="T458" i="2"/>
  <c r="R459" i="2"/>
  <c r="R458" i="2" s="1"/>
  <c r="P459" i="2"/>
  <c r="P458" i="2" s="1"/>
  <c r="BI455" i="2"/>
  <c r="BH455" i="2"/>
  <c r="BG455" i="2"/>
  <c r="BF455" i="2"/>
  <c r="T455" i="2"/>
  <c r="R455" i="2"/>
  <c r="P455" i="2"/>
  <c r="BI452" i="2"/>
  <c r="BH452" i="2"/>
  <c r="BG452" i="2"/>
  <c r="BF452" i="2"/>
  <c r="T452" i="2"/>
  <c r="R452" i="2"/>
  <c r="P452" i="2"/>
  <c r="BI449" i="2"/>
  <c r="BH449" i="2"/>
  <c r="BG449" i="2"/>
  <c r="BF449" i="2"/>
  <c r="T449" i="2"/>
  <c r="R449" i="2"/>
  <c r="P449" i="2"/>
  <c r="BI443" i="2"/>
  <c r="BH443" i="2"/>
  <c r="BG443" i="2"/>
  <c r="BF443" i="2"/>
  <c r="T443" i="2"/>
  <c r="R443" i="2"/>
  <c r="P443" i="2"/>
  <c r="BI438" i="2"/>
  <c r="BH438" i="2"/>
  <c r="BG438" i="2"/>
  <c r="BF438" i="2"/>
  <c r="T438" i="2"/>
  <c r="R438" i="2"/>
  <c r="P438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1" i="2"/>
  <c r="BH421" i="2"/>
  <c r="BG421" i="2"/>
  <c r="BF421" i="2"/>
  <c r="T421" i="2"/>
  <c r="R421" i="2"/>
  <c r="P421" i="2"/>
  <c r="BI416" i="2"/>
  <c r="BH416" i="2"/>
  <c r="BG416" i="2"/>
  <c r="BF416" i="2"/>
  <c r="T416" i="2"/>
  <c r="T415" i="2"/>
  <c r="R416" i="2"/>
  <c r="R415" i="2"/>
  <c r="P416" i="2"/>
  <c r="P415" i="2" s="1"/>
  <c r="BI408" i="2"/>
  <c r="BH408" i="2"/>
  <c r="BG408" i="2"/>
  <c r="BF408" i="2"/>
  <c r="T408" i="2"/>
  <c r="R408" i="2"/>
  <c r="P408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87" i="2"/>
  <c r="BH387" i="2"/>
  <c r="BG387" i="2"/>
  <c r="BF387" i="2"/>
  <c r="T387" i="2"/>
  <c r="T386" i="2" s="1"/>
  <c r="R387" i="2"/>
  <c r="R386" i="2" s="1"/>
  <c r="P387" i="2"/>
  <c r="P386" i="2" s="1"/>
  <c r="BI379" i="2"/>
  <c r="BH379" i="2"/>
  <c r="BG379" i="2"/>
  <c r="BF379" i="2"/>
  <c r="T379" i="2"/>
  <c r="R379" i="2"/>
  <c r="P379" i="2"/>
  <c r="BI372" i="2"/>
  <c r="BH372" i="2"/>
  <c r="BG372" i="2"/>
  <c r="BF372" i="2"/>
  <c r="T372" i="2"/>
  <c r="R372" i="2"/>
  <c r="P372" i="2"/>
  <c r="BI365" i="2"/>
  <c r="BH365" i="2"/>
  <c r="BG365" i="2"/>
  <c r="BF365" i="2"/>
  <c r="T365" i="2"/>
  <c r="R365" i="2"/>
  <c r="P365" i="2"/>
  <c r="BI358" i="2"/>
  <c r="BH358" i="2"/>
  <c r="BG358" i="2"/>
  <c r="BF358" i="2"/>
  <c r="T358" i="2"/>
  <c r="R358" i="2"/>
  <c r="P358" i="2"/>
  <c r="BI347" i="2"/>
  <c r="BH347" i="2"/>
  <c r="BG347" i="2"/>
  <c r="BF347" i="2"/>
  <c r="T347" i="2"/>
  <c r="T346" i="2" s="1"/>
  <c r="R347" i="2"/>
  <c r="R346" i="2" s="1"/>
  <c r="P347" i="2"/>
  <c r="P346" i="2"/>
  <c r="BI341" i="2"/>
  <c r="BH341" i="2"/>
  <c r="BG341" i="2"/>
  <c r="BF341" i="2"/>
  <c r="T341" i="2"/>
  <c r="T340" i="2"/>
  <c r="R341" i="2"/>
  <c r="R340" i="2" s="1"/>
  <c r="P341" i="2"/>
  <c r="P340" i="2" s="1"/>
  <c r="BI332" i="2"/>
  <c r="BH332" i="2"/>
  <c r="BG332" i="2"/>
  <c r="BF332" i="2"/>
  <c r="T332" i="2"/>
  <c r="R332" i="2"/>
  <c r="P332" i="2"/>
  <c r="BI324" i="2"/>
  <c r="BH324" i="2"/>
  <c r="BG324" i="2"/>
  <c r="BF324" i="2"/>
  <c r="T324" i="2"/>
  <c r="R324" i="2"/>
  <c r="P324" i="2"/>
  <c r="BI320" i="2"/>
  <c r="BH320" i="2"/>
  <c r="BG320" i="2"/>
  <c r="BF320" i="2"/>
  <c r="T320" i="2"/>
  <c r="R320" i="2"/>
  <c r="P320" i="2"/>
  <c r="BI309" i="2"/>
  <c r="BH309" i="2"/>
  <c r="BG309" i="2"/>
  <c r="BF309" i="2"/>
  <c r="T309" i="2"/>
  <c r="T308" i="2" s="1"/>
  <c r="T307" i="2" s="1"/>
  <c r="R309" i="2"/>
  <c r="R308" i="2" s="1"/>
  <c r="R307" i="2" s="1"/>
  <c r="P309" i="2"/>
  <c r="P308" i="2" s="1"/>
  <c r="P307" i="2" s="1"/>
  <c r="BI299" i="2"/>
  <c r="BH299" i="2"/>
  <c r="BG299" i="2"/>
  <c r="BF299" i="2"/>
  <c r="T299" i="2"/>
  <c r="T298" i="2" s="1"/>
  <c r="R299" i="2"/>
  <c r="R298" i="2" s="1"/>
  <c r="P299" i="2"/>
  <c r="P298" i="2"/>
  <c r="BI293" i="2"/>
  <c r="BH293" i="2"/>
  <c r="BG293" i="2"/>
  <c r="BF293" i="2"/>
  <c r="T293" i="2"/>
  <c r="R293" i="2"/>
  <c r="P293" i="2"/>
  <c r="BI288" i="2"/>
  <c r="BH288" i="2"/>
  <c r="BG288" i="2"/>
  <c r="BF288" i="2"/>
  <c r="T288" i="2"/>
  <c r="R288" i="2"/>
  <c r="P288" i="2"/>
  <c r="BI282" i="2"/>
  <c r="BH282" i="2"/>
  <c r="BG282" i="2"/>
  <c r="BF282" i="2"/>
  <c r="T282" i="2"/>
  <c r="R282" i="2"/>
  <c r="P282" i="2"/>
  <c r="BI277" i="2"/>
  <c r="BH277" i="2"/>
  <c r="BG277" i="2"/>
  <c r="BF277" i="2"/>
  <c r="T277" i="2"/>
  <c r="R277" i="2"/>
  <c r="P277" i="2"/>
  <c r="BI268" i="2"/>
  <c r="BH268" i="2"/>
  <c r="BG268" i="2"/>
  <c r="BF268" i="2"/>
  <c r="T268" i="2"/>
  <c r="T267" i="2" s="1"/>
  <c r="R268" i="2"/>
  <c r="R267" i="2"/>
  <c r="P268" i="2"/>
  <c r="P267" i="2" s="1"/>
  <c r="BI258" i="2"/>
  <c r="BH258" i="2"/>
  <c r="BG258" i="2"/>
  <c r="BF258" i="2"/>
  <c r="T258" i="2"/>
  <c r="T257" i="2" s="1"/>
  <c r="T256" i="2" s="1"/>
  <c r="R258" i="2"/>
  <c r="R257" i="2"/>
  <c r="R256" i="2"/>
  <c r="P258" i="2"/>
  <c r="P257" i="2" s="1"/>
  <c r="P256" i="2" s="1"/>
  <c r="BI253" i="2"/>
  <c r="BH253" i="2"/>
  <c r="BG253" i="2"/>
  <c r="BF253" i="2"/>
  <c r="T253" i="2"/>
  <c r="R253" i="2"/>
  <c r="P253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38" i="2"/>
  <c r="BH238" i="2"/>
  <c r="BG238" i="2"/>
  <c r="BF238" i="2"/>
  <c r="T238" i="2"/>
  <c r="R238" i="2"/>
  <c r="P238" i="2"/>
  <c r="BI234" i="2"/>
  <c r="BH234" i="2"/>
  <c r="BG234" i="2"/>
  <c r="BF234" i="2"/>
  <c r="T234" i="2"/>
  <c r="R234" i="2"/>
  <c r="P234" i="2"/>
  <c r="BI227" i="2"/>
  <c r="BH227" i="2"/>
  <c r="BG227" i="2"/>
  <c r="BF227" i="2"/>
  <c r="T227" i="2"/>
  <c r="R227" i="2"/>
  <c r="P227" i="2"/>
  <c r="BI222" i="2"/>
  <c r="BH222" i="2"/>
  <c r="BG222" i="2"/>
  <c r="BF222" i="2"/>
  <c r="T222" i="2"/>
  <c r="R222" i="2"/>
  <c r="P222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1" i="2"/>
  <c r="BH201" i="2"/>
  <c r="BG201" i="2"/>
  <c r="BF201" i="2"/>
  <c r="T201" i="2"/>
  <c r="R201" i="2"/>
  <c r="P201" i="2"/>
  <c r="BI192" i="2"/>
  <c r="BH192" i="2"/>
  <c r="BG192" i="2"/>
  <c r="BF192" i="2"/>
  <c r="T192" i="2"/>
  <c r="R192" i="2"/>
  <c r="P192" i="2"/>
  <c r="BI187" i="2"/>
  <c r="BH187" i="2"/>
  <c r="BG187" i="2"/>
  <c r="BF187" i="2"/>
  <c r="T187" i="2"/>
  <c r="R187" i="2"/>
  <c r="P187" i="2"/>
  <c r="BI180" i="2"/>
  <c r="BH180" i="2"/>
  <c r="BG180" i="2"/>
  <c r="BF180" i="2"/>
  <c r="T180" i="2"/>
  <c r="R180" i="2"/>
  <c r="P180" i="2"/>
  <c r="BI169" i="2"/>
  <c r="BH169" i="2"/>
  <c r="BG169" i="2"/>
  <c r="BF169" i="2"/>
  <c r="T169" i="2"/>
  <c r="R169" i="2"/>
  <c r="P169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T152" i="2"/>
  <c r="R153" i="2"/>
  <c r="R152" i="2" s="1"/>
  <c r="P153" i="2"/>
  <c r="P152" i="2" s="1"/>
  <c r="BI145" i="2"/>
  <c r="BH145" i="2"/>
  <c r="BG145" i="2"/>
  <c r="BF145" i="2"/>
  <c r="T145" i="2"/>
  <c r="R145" i="2"/>
  <c r="P145" i="2"/>
  <c r="BI139" i="2"/>
  <c r="BH139" i="2"/>
  <c r="BG139" i="2"/>
  <c r="BF139" i="2"/>
  <c r="T139" i="2"/>
  <c r="R139" i="2"/>
  <c r="P139" i="2"/>
  <c r="BI132" i="2"/>
  <c r="BH132" i="2"/>
  <c r="BG132" i="2"/>
  <c r="BF132" i="2"/>
  <c r="T132" i="2"/>
  <c r="R132" i="2"/>
  <c r="P132" i="2"/>
  <c r="BI125" i="2"/>
  <c r="BH125" i="2"/>
  <c r="BG125" i="2"/>
  <c r="BF125" i="2"/>
  <c r="T125" i="2"/>
  <c r="R125" i="2"/>
  <c r="P125" i="2"/>
  <c r="BI120" i="2"/>
  <c r="BH120" i="2"/>
  <c r="BG120" i="2"/>
  <c r="BF120" i="2"/>
  <c r="T120" i="2"/>
  <c r="R120" i="2"/>
  <c r="P120" i="2"/>
  <c r="BI115" i="2"/>
  <c r="BH115" i="2"/>
  <c r="BG115" i="2"/>
  <c r="BF115" i="2"/>
  <c r="T115" i="2"/>
  <c r="R115" i="2"/>
  <c r="P115" i="2"/>
  <c r="J108" i="2"/>
  <c r="J107" i="2"/>
  <c r="F107" i="2"/>
  <c r="F105" i="2"/>
  <c r="E103" i="2"/>
  <c r="J55" i="2"/>
  <c r="J54" i="2"/>
  <c r="F54" i="2"/>
  <c r="F52" i="2"/>
  <c r="E50" i="2"/>
  <c r="J18" i="2"/>
  <c r="E18" i="2"/>
  <c r="F108" i="2" s="1"/>
  <c r="J17" i="2"/>
  <c r="J12" i="2"/>
  <c r="J105" i="2" s="1"/>
  <c r="E7" i="2"/>
  <c r="E48" i="2" s="1"/>
  <c r="L50" i="1"/>
  <c r="AM50" i="1"/>
  <c r="AM49" i="1"/>
  <c r="L49" i="1"/>
  <c r="AM47" i="1"/>
  <c r="L47" i="1"/>
  <c r="L45" i="1"/>
  <c r="L44" i="1"/>
  <c r="J238" i="2"/>
  <c r="BK573" i="2"/>
  <c r="J416" i="2"/>
  <c r="BK258" i="2"/>
  <c r="J264" i="3"/>
  <c r="J94" i="3"/>
  <c r="BK176" i="3"/>
  <c r="J150" i="3"/>
  <c r="J237" i="3"/>
  <c r="J101" i="4"/>
  <c r="J500" i="2"/>
  <c r="J324" i="2"/>
  <c r="J169" i="2"/>
  <c r="J492" i="2"/>
  <c r="J139" i="2"/>
  <c r="BK468" i="2"/>
  <c r="BK396" i="2"/>
  <c r="J125" i="2"/>
  <c r="BK455" i="2"/>
  <c r="J293" i="2"/>
  <c r="BK227" i="2"/>
  <c r="J201" i="3"/>
  <c r="BK270" i="3"/>
  <c r="J270" i="3"/>
  <c r="BK126" i="3"/>
  <c r="J158" i="3"/>
  <c r="BK91" i="4"/>
  <c r="J452" i="2"/>
  <c r="BK243" i="2"/>
  <c r="J449" i="2"/>
  <c r="BK132" i="2"/>
  <c r="BK421" i="2"/>
  <c r="BK180" i="2"/>
  <c r="BK524" i="2"/>
  <c r="BK387" i="2"/>
  <c r="J243" i="2"/>
  <c r="BK242" i="3"/>
  <c r="J274" i="3"/>
  <c r="BK150" i="3"/>
  <c r="J141" i="3"/>
  <c r="BK222" i="3"/>
  <c r="J96" i="4"/>
  <c r="BK541" i="2"/>
  <c r="BK427" i="2"/>
  <c r="J332" i="2"/>
  <c r="BK187" i="2"/>
  <c r="J541" i="2"/>
  <c r="BK277" i="2"/>
  <c r="BK416" i="2"/>
  <c r="BK324" i="2"/>
  <c r="BK288" i="2"/>
  <c r="BK206" i="2"/>
  <c r="J561" i="2"/>
  <c r="J372" i="2"/>
  <c r="BK125" i="2"/>
  <c r="BK167" i="3"/>
  <c r="BK267" i="3"/>
  <c r="J217" i="3"/>
  <c r="J121" i="3"/>
  <c r="BK194" i="3"/>
  <c r="BK101" i="4"/>
  <c r="BK332" i="2"/>
  <c r="BK222" i="2"/>
  <c r="BK564" i="2"/>
  <c r="BK452" i="2"/>
  <c r="J299" i="2"/>
  <c r="J230" i="3"/>
  <c r="BK121" i="3"/>
  <c r="J194" i="3"/>
  <c r="BK172" i="3"/>
  <c r="J283" i="3"/>
  <c r="J163" i="3"/>
  <c r="BK531" i="2"/>
  <c r="J387" i="2"/>
  <c r="BK268" i="2"/>
  <c r="J206" i="2"/>
  <c r="J455" i="2"/>
  <c r="J536" i="2"/>
  <c r="BK408" i="2"/>
  <c r="BK145" i="2"/>
  <c r="J508" i="2"/>
  <c r="BK358" i="2"/>
  <c r="J192" i="2"/>
  <c r="BK237" i="3"/>
  <c r="J116" i="3"/>
  <c r="BK181" i="3"/>
  <c r="BK163" i="3"/>
  <c r="J267" i="3"/>
  <c r="J111" i="3"/>
  <c r="J105" i="4"/>
  <c r="BK527" i="2"/>
  <c r="BK379" i="2"/>
  <c r="J227" i="2"/>
  <c r="J545" i="2"/>
  <c r="BK211" i="2"/>
  <c r="J476" i="2"/>
  <c r="J393" i="2"/>
  <c r="J568" i="2"/>
  <c r="J443" i="2"/>
  <c r="J277" i="2"/>
  <c r="J115" i="2"/>
  <c r="BK138" i="3"/>
  <c r="J261" i="3"/>
  <c r="BK116" i="3"/>
  <c r="J181" i="3"/>
  <c r="BK96" i="4"/>
  <c r="J516" i="2"/>
  <c r="BK393" i="2"/>
  <c r="J282" i="2"/>
  <c r="J153" i="2"/>
  <c r="J468" i="2"/>
  <c r="J438" i="2"/>
  <c r="BK372" i="2"/>
  <c r="BK293" i="2"/>
  <c r="J159" i="2"/>
  <c r="J484" i="2"/>
  <c r="BK320" i="2"/>
  <c r="J211" i="2"/>
  <c r="J246" i="3"/>
  <c r="J126" i="3"/>
  <c r="J189" i="3"/>
  <c r="BK189" i="3"/>
  <c r="BK283" i="3"/>
  <c r="J99" i="3"/>
  <c r="BK299" i="2"/>
  <c r="BK169" i="2"/>
  <c r="BK492" i="2"/>
  <c r="J379" i="2"/>
  <c r="J222" i="2"/>
  <c r="J176" i="3"/>
  <c r="J213" i="3"/>
  <c r="BK255" i="3"/>
  <c r="BK264" i="3"/>
  <c r="J133" i="3"/>
  <c r="BK561" i="2"/>
  <c r="J421" i="2"/>
  <c r="J248" i="2"/>
  <c r="BK115" i="2"/>
  <c r="J396" i="2"/>
  <c r="BK443" i="2"/>
  <c r="J365" i="2"/>
  <c r="J573" i="2"/>
  <c r="J427" i="2"/>
  <c r="J268" i="2"/>
  <c r="BK251" i="3"/>
  <c r="J145" i="3"/>
  <c r="J198" i="3"/>
  <c r="BK213" i="3"/>
  <c r="BK105" i="3"/>
  <c r="BK205" i="3"/>
  <c r="BK110" i="4"/>
  <c r="BK545" i="2"/>
  <c r="J400" i="2"/>
  <c r="J258" i="2"/>
  <c r="J120" i="2"/>
  <c r="BK347" i="2"/>
  <c r="BK449" i="2"/>
  <c r="BK341" i="2"/>
  <c r="BK553" i="2"/>
  <c r="J309" i="2"/>
  <c r="BK246" i="3"/>
  <c r="J205" i="3"/>
  <c r="J209" i="3"/>
  <c r="BK274" i="3"/>
  <c r="J105" i="3"/>
  <c r="J87" i="4"/>
  <c r="BK476" i="2"/>
  <c r="BK253" i="2"/>
  <c r="BK549" i="2"/>
  <c r="BK192" i="2"/>
  <c r="BK400" i="2"/>
  <c r="BK309" i="2"/>
  <c r="J253" i="2"/>
  <c r="BK120" i="2"/>
  <c r="J527" i="2"/>
  <c r="J408" i="2"/>
  <c r="BK248" i="2"/>
  <c r="J251" i="3"/>
  <c r="BK111" i="3"/>
  <c r="BK158" i="3"/>
  <c r="J242" i="3"/>
  <c r="BK141" i="3"/>
  <c r="J110" i="4"/>
  <c r="BK282" i="2"/>
  <c r="J132" i="2"/>
  <c r="J531" i="2"/>
  <c r="J341" i="2"/>
  <c r="BK153" i="2"/>
  <c r="BK154" i="3"/>
  <c r="BK261" i="3"/>
  <c r="BK99" i="3"/>
  <c r="BK133" i="3"/>
  <c r="BK198" i="3"/>
  <c r="J91" i="4"/>
  <c r="J459" i="2"/>
  <c r="J358" i="2"/>
  <c r="BK234" i="2"/>
  <c r="BK536" i="2"/>
  <c r="J201" i="2"/>
  <c r="BK500" i="2"/>
  <c r="J430" i="2"/>
  <c r="J187" i="2"/>
  <c r="J564" i="2"/>
  <c r="BK403" i="2"/>
  <c r="J145" i="2"/>
  <c r="J172" i="3"/>
  <c r="J255" i="3"/>
  <c r="J154" i="3"/>
  <c r="BK201" i="3"/>
  <c r="BK230" i="3"/>
  <c r="BK105" i="4"/>
  <c r="J553" i="2"/>
  <c r="BK484" i="2"/>
  <c r="J320" i="2"/>
  <c r="J180" i="2"/>
  <c r="BK516" i="2"/>
  <c r="J524" i="2"/>
  <c r="J403" i="2"/>
  <c r="BK139" i="2"/>
  <c r="BK459" i="2"/>
  <c r="J347" i="2"/>
  <c r="BK201" i="2"/>
  <c r="BK185" i="3"/>
  <c r="BK258" i="3"/>
  <c r="J185" i="3"/>
  <c r="J167" i="3"/>
  <c r="J258" i="3"/>
  <c r="J138" i="3"/>
  <c r="J549" i="2"/>
  <c r="BK365" i="2"/>
  <c r="BK238" i="2"/>
  <c r="BK508" i="2"/>
  <c r="BK438" i="2"/>
  <c r="AS54" i="1"/>
  <c r="J234" i="2"/>
  <c r="BK568" i="2"/>
  <c r="BK430" i="2"/>
  <c r="J288" i="2"/>
  <c r="BK159" i="2"/>
  <c r="BK217" i="3"/>
  <c r="J222" i="3"/>
  <c r="BK94" i="3"/>
  <c r="BK145" i="3"/>
  <c r="BK209" i="3"/>
  <c r="BK87" i="4"/>
  <c r="T287" i="2" l="1"/>
  <c r="P114" i="2"/>
  <c r="T158" i="2"/>
  <c r="R287" i="2"/>
  <c r="R567" i="2"/>
  <c r="T114" i="2"/>
  <c r="R158" i="2"/>
  <c r="P287" i="2"/>
  <c r="R114" i="2"/>
  <c r="P158" i="2"/>
  <c r="P567" i="2"/>
  <c r="T131" i="2"/>
  <c r="BK179" i="2"/>
  <c r="J179" i="2" s="1"/>
  <c r="J66" i="2" s="1"/>
  <c r="R179" i="2"/>
  <c r="T179" i="2"/>
  <c r="R200" i="2"/>
  <c r="BK237" i="2"/>
  <c r="J237" i="2" s="1"/>
  <c r="J68" i="2" s="1"/>
  <c r="T237" i="2"/>
  <c r="P276" i="2"/>
  <c r="P275" i="2"/>
  <c r="R276" i="2"/>
  <c r="P319" i="2"/>
  <c r="T357" i="2"/>
  <c r="R392" i="2"/>
  <c r="T420" i="2"/>
  <c r="R530" i="2"/>
  <c r="R93" i="3"/>
  <c r="T104" i="3"/>
  <c r="T137" i="3"/>
  <c r="T149" i="3"/>
  <c r="BK204" i="3"/>
  <c r="J204" i="3" s="1"/>
  <c r="J69" i="3" s="1"/>
  <c r="BK273" i="3"/>
  <c r="J273" i="3" s="1"/>
  <c r="J70" i="3" s="1"/>
  <c r="T86" i="4"/>
  <c r="P100" i="4"/>
  <c r="R131" i="2"/>
  <c r="P200" i="2"/>
  <c r="P237" i="2"/>
  <c r="BK319" i="2"/>
  <c r="J319" i="2"/>
  <c r="J79" i="2" s="1"/>
  <c r="R319" i="2"/>
  <c r="BK357" i="2"/>
  <c r="J357" i="2"/>
  <c r="J82" i="2" s="1"/>
  <c r="R357" i="2"/>
  <c r="P392" i="2"/>
  <c r="BK420" i="2"/>
  <c r="J420" i="2" s="1"/>
  <c r="J87" i="2" s="1"/>
  <c r="R420" i="2"/>
  <c r="BK467" i="2"/>
  <c r="J467" i="2" s="1"/>
  <c r="J89" i="2" s="1"/>
  <c r="T467" i="2"/>
  <c r="T530" i="2"/>
  <c r="P93" i="3"/>
  <c r="BK104" i="3"/>
  <c r="J104" i="3" s="1"/>
  <c r="J63" i="3" s="1"/>
  <c r="P137" i="3"/>
  <c r="P149" i="3"/>
  <c r="T204" i="3"/>
  <c r="T273" i="3"/>
  <c r="R86" i="4"/>
  <c r="T100" i="4"/>
  <c r="P131" i="2"/>
  <c r="P113" i="2"/>
  <c r="P179" i="2"/>
  <c r="BK200" i="2"/>
  <c r="J200" i="2" s="1"/>
  <c r="J67" i="2" s="1"/>
  <c r="T200" i="2"/>
  <c r="R237" i="2"/>
  <c r="BK276" i="2"/>
  <c r="J276" i="2"/>
  <c r="J73" i="2" s="1"/>
  <c r="T276" i="2"/>
  <c r="T275" i="2" s="1"/>
  <c r="T319" i="2"/>
  <c r="T318" i="2" s="1"/>
  <c r="P357" i="2"/>
  <c r="BK392" i="2"/>
  <c r="J392" i="2" s="1"/>
  <c r="J84" i="2" s="1"/>
  <c r="T392" i="2"/>
  <c r="P420" i="2"/>
  <c r="P467" i="2"/>
  <c r="R467" i="2"/>
  <c r="BK530" i="2"/>
  <c r="J530" i="2" s="1"/>
  <c r="J90" i="2" s="1"/>
  <c r="P530" i="2"/>
  <c r="T93" i="3"/>
  <c r="P104" i="3"/>
  <c r="BK137" i="3"/>
  <c r="J137" i="3" s="1"/>
  <c r="J66" i="3" s="1"/>
  <c r="BK149" i="3"/>
  <c r="J149" i="3" s="1"/>
  <c r="J68" i="3" s="1"/>
  <c r="R204" i="3"/>
  <c r="R273" i="3"/>
  <c r="BK86" i="4"/>
  <c r="J86" i="4" s="1"/>
  <c r="J61" i="4" s="1"/>
  <c r="R100" i="4"/>
  <c r="BK131" i="2"/>
  <c r="J131" i="2" s="1"/>
  <c r="J63" i="2" s="1"/>
  <c r="BK93" i="3"/>
  <c r="J93" i="3" s="1"/>
  <c r="J62" i="3" s="1"/>
  <c r="R104" i="3"/>
  <c r="R137" i="3"/>
  <c r="R149" i="3"/>
  <c r="R148" i="3" s="1"/>
  <c r="P204" i="3"/>
  <c r="P273" i="3"/>
  <c r="P86" i="4"/>
  <c r="P85" i="4" s="1"/>
  <c r="P84" i="4" s="1"/>
  <c r="AU57" i="1" s="1"/>
  <c r="BK100" i="4"/>
  <c r="J100" i="4" s="1"/>
  <c r="J63" i="4" s="1"/>
  <c r="BK267" i="2"/>
  <c r="J267" i="2"/>
  <c r="J71" i="2" s="1"/>
  <c r="BK340" i="2"/>
  <c r="J340" i="2" s="1"/>
  <c r="J80" i="2" s="1"/>
  <c r="BK415" i="2"/>
  <c r="J415" i="2"/>
  <c r="J85" i="2" s="1"/>
  <c r="BK287" i="2"/>
  <c r="J287" i="2" s="1"/>
  <c r="J74" i="2" s="1"/>
  <c r="BK386" i="2"/>
  <c r="J386" i="2" s="1"/>
  <c r="J83" i="2" s="1"/>
  <c r="BK152" i="2"/>
  <c r="J152" i="2" s="1"/>
  <c r="J64" i="2" s="1"/>
  <c r="BK158" i="2"/>
  <c r="J158" i="2"/>
  <c r="J65" i="2" s="1"/>
  <c r="BK257" i="2"/>
  <c r="J257" i="2" s="1"/>
  <c r="J70" i="2" s="1"/>
  <c r="BK298" i="2"/>
  <c r="J298" i="2"/>
  <c r="J75" i="2" s="1"/>
  <c r="BK308" i="2"/>
  <c r="J308" i="2" s="1"/>
  <c r="J77" i="2" s="1"/>
  <c r="BK346" i="2"/>
  <c r="J346" i="2"/>
  <c r="J81" i="2" s="1"/>
  <c r="BK458" i="2"/>
  <c r="J458" i="2" s="1"/>
  <c r="J88" i="2" s="1"/>
  <c r="BK567" i="2"/>
  <c r="J567" i="2" s="1"/>
  <c r="J91" i="2" s="1"/>
  <c r="BK132" i="3"/>
  <c r="J132" i="3" s="1"/>
  <c r="J65" i="3" s="1"/>
  <c r="BK95" i="4"/>
  <c r="J95" i="4"/>
  <c r="J62" i="4" s="1"/>
  <c r="BK114" i="2"/>
  <c r="J114" i="2" s="1"/>
  <c r="J62" i="2" s="1"/>
  <c r="J52" i="4"/>
  <c r="BK109" i="4"/>
  <c r="J109" i="4" s="1"/>
  <c r="J64" i="4" s="1"/>
  <c r="E48" i="4"/>
  <c r="F81" i="4"/>
  <c r="BE101" i="4"/>
  <c r="BE105" i="4"/>
  <c r="BE96" i="4"/>
  <c r="BE110" i="4"/>
  <c r="BE87" i="4"/>
  <c r="BE91" i="4"/>
  <c r="BK256" i="2"/>
  <c r="J256" i="2"/>
  <c r="J69" i="2" s="1"/>
  <c r="BK275" i="2"/>
  <c r="J275" i="2" s="1"/>
  <c r="J72" i="2" s="1"/>
  <c r="BK307" i="2"/>
  <c r="J307" i="2" s="1"/>
  <c r="J76" i="2" s="1"/>
  <c r="BE105" i="3"/>
  <c r="BE116" i="3"/>
  <c r="BE145" i="3"/>
  <c r="BE163" i="3"/>
  <c r="BE172" i="3"/>
  <c r="BE185" i="3"/>
  <c r="BE201" i="3"/>
  <c r="BE230" i="3"/>
  <c r="BE237" i="3"/>
  <c r="BE261" i="3"/>
  <c r="BE283" i="3"/>
  <c r="BE150" i="3"/>
  <c r="BE176" i="3"/>
  <c r="BE181" i="3"/>
  <c r="BE255" i="3"/>
  <c r="BE267" i="3"/>
  <c r="BE274" i="3"/>
  <c r="E48" i="3"/>
  <c r="J52" i="3"/>
  <c r="F55" i="3"/>
  <c r="BE111" i="3"/>
  <c r="BE121" i="3"/>
  <c r="BE126" i="3"/>
  <c r="BE138" i="3"/>
  <c r="BE167" i="3"/>
  <c r="BE189" i="3"/>
  <c r="BE205" i="3"/>
  <c r="BE213" i="3"/>
  <c r="BE217" i="3"/>
  <c r="BE222" i="3"/>
  <c r="BE251" i="3"/>
  <c r="BE264" i="3"/>
  <c r="BE94" i="3"/>
  <c r="BE99" i="3"/>
  <c r="BE133" i="3"/>
  <c r="BE141" i="3"/>
  <c r="BE154" i="3"/>
  <c r="BE158" i="3"/>
  <c r="BE194" i="3"/>
  <c r="BE198" i="3"/>
  <c r="BE209" i="3"/>
  <c r="BE242" i="3"/>
  <c r="BE246" i="3"/>
  <c r="BE258" i="3"/>
  <c r="BE270" i="3"/>
  <c r="E101" i="2"/>
  <c r="BE132" i="2"/>
  <c r="BE169" i="2"/>
  <c r="BE180" i="2"/>
  <c r="BE187" i="2"/>
  <c r="BE234" i="2"/>
  <c r="BE253" i="2"/>
  <c r="BE277" i="2"/>
  <c r="BE320" i="2"/>
  <c r="BE324" i="2"/>
  <c r="BE332" i="2"/>
  <c r="BE393" i="2"/>
  <c r="BE416" i="2"/>
  <c r="BE468" i="2"/>
  <c r="BE500" i="2"/>
  <c r="BE536" i="2"/>
  <c r="BE561" i="2"/>
  <c r="BE564" i="2"/>
  <c r="BE568" i="2"/>
  <c r="BE573" i="2"/>
  <c r="F55" i="2"/>
  <c r="BE192" i="2"/>
  <c r="BE238" i="2"/>
  <c r="BE243" i="2"/>
  <c r="BE347" i="2"/>
  <c r="BE449" i="2"/>
  <c r="BE476" i="2"/>
  <c r="BE484" i="2"/>
  <c r="BE492" i="2"/>
  <c r="BE527" i="2"/>
  <c r="BE531" i="2"/>
  <c r="BE541" i="2"/>
  <c r="BE545" i="2"/>
  <c r="BE549" i="2"/>
  <c r="J52" i="2"/>
  <c r="BE115" i="2"/>
  <c r="BE125" i="2"/>
  <c r="BE153" i="2"/>
  <c r="BE159" i="2"/>
  <c r="BE201" i="2"/>
  <c r="BE211" i="2"/>
  <c r="BE222" i="2"/>
  <c r="BE227" i="2"/>
  <c r="BE248" i="2"/>
  <c r="BE258" i="2"/>
  <c r="BE268" i="2"/>
  <c r="BE288" i="2"/>
  <c r="BE293" i="2"/>
  <c r="BE309" i="2"/>
  <c r="BE358" i="2"/>
  <c r="BE372" i="2"/>
  <c r="BE379" i="2"/>
  <c r="BE387" i="2"/>
  <c r="BE396" i="2"/>
  <c r="BE400" i="2"/>
  <c r="BE421" i="2"/>
  <c r="BE459" i="2"/>
  <c r="BE524" i="2"/>
  <c r="BE120" i="2"/>
  <c r="BE139" i="2"/>
  <c r="BE145" i="2"/>
  <c r="BE206" i="2"/>
  <c r="BE282" i="2"/>
  <c r="BE299" i="2"/>
  <c r="BE341" i="2"/>
  <c r="BE365" i="2"/>
  <c r="BE403" i="2"/>
  <c r="BE408" i="2"/>
  <c r="BE427" i="2"/>
  <c r="BE430" i="2"/>
  <c r="BE438" i="2"/>
  <c r="BE443" i="2"/>
  <c r="BE452" i="2"/>
  <c r="BE455" i="2"/>
  <c r="BE508" i="2"/>
  <c r="BE516" i="2"/>
  <c r="BE553" i="2"/>
  <c r="F35" i="3"/>
  <c r="BB56" i="1" s="1"/>
  <c r="F36" i="2"/>
  <c r="BC55" i="1" s="1"/>
  <c r="F37" i="3"/>
  <c r="BD56" i="1" s="1"/>
  <c r="F34" i="3"/>
  <c r="BA56" i="1" s="1"/>
  <c r="F35" i="4"/>
  <c r="BB57" i="1" s="1"/>
  <c r="J34" i="4"/>
  <c r="AW57" i="1" s="1"/>
  <c r="F35" i="2"/>
  <c r="BB55" i="1" s="1"/>
  <c r="J34" i="2"/>
  <c r="AW55" i="1" s="1"/>
  <c r="F36" i="3"/>
  <c r="BC56" i="1" s="1"/>
  <c r="F37" i="4"/>
  <c r="BD57" i="1" s="1"/>
  <c r="F37" i="2"/>
  <c r="BD55" i="1" s="1"/>
  <c r="J34" i="3"/>
  <c r="AW56" i="1" s="1"/>
  <c r="F34" i="2"/>
  <c r="BA55" i="1" s="1"/>
  <c r="F34" i="4"/>
  <c r="BA57" i="1" s="1"/>
  <c r="F36" i="4"/>
  <c r="BC57" i="1" s="1"/>
  <c r="BK148" i="3" l="1"/>
  <c r="J148" i="3" s="1"/>
  <c r="J67" i="3" s="1"/>
  <c r="T92" i="3"/>
  <c r="T91" i="3" s="1"/>
  <c r="R275" i="2"/>
  <c r="BK92" i="3"/>
  <c r="J92" i="3" s="1"/>
  <c r="J61" i="3" s="1"/>
  <c r="R113" i="2"/>
  <c r="T113" i="2"/>
  <c r="T112" i="2"/>
  <c r="T111" i="2" s="1"/>
  <c r="P148" i="3"/>
  <c r="R318" i="2"/>
  <c r="T419" i="2"/>
  <c r="P419" i="2"/>
  <c r="T85" i="4"/>
  <c r="T84" i="4" s="1"/>
  <c r="P92" i="3"/>
  <c r="P91" i="3"/>
  <c r="R419" i="2"/>
  <c r="T148" i="3"/>
  <c r="T90" i="3" s="1"/>
  <c r="R92" i="3"/>
  <c r="R91" i="3"/>
  <c r="R90" i="3"/>
  <c r="R85" i="4"/>
  <c r="R84" i="4"/>
  <c r="P318" i="2"/>
  <c r="P112" i="2"/>
  <c r="P111" i="2" s="1"/>
  <c r="AU55" i="1" s="1"/>
  <c r="BK113" i="2"/>
  <c r="J113" i="2"/>
  <c r="J61" i="2" s="1"/>
  <c r="BK318" i="2"/>
  <c r="J318" i="2"/>
  <c r="J78" i="2"/>
  <c r="BK85" i="4"/>
  <c r="BK84" i="4" s="1"/>
  <c r="J84" i="4" s="1"/>
  <c r="J30" i="4" s="1"/>
  <c r="AG57" i="1" s="1"/>
  <c r="AN57" i="1" s="1"/>
  <c r="BK419" i="2"/>
  <c r="J419" i="2"/>
  <c r="J86" i="2"/>
  <c r="BK131" i="3"/>
  <c r="J131" i="3"/>
  <c r="J64" i="3" s="1"/>
  <c r="J33" i="3"/>
  <c r="AV56" i="1"/>
  <c r="AT56" i="1" s="1"/>
  <c r="BB54" i="1"/>
  <c r="AX54" i="1"/>
  <c r="BD54" i="1"/>
  <c r="W33" i="1" s="1"/>
  <c r="BA54" i="1"/>
  <c r="W30" i="1"/>
  <c r="F33" i="2"/>
  <c r="AZ55" i="1" s="1"/>
  <c r="BC54" i="1"/>
  <c r="W32" i="1"/>
  <c r="J33" i="2"/>
  <c r="AV55" i="1" s="1"/>
  <c r="AT55" i="1" s="1"/>
  <c r="F33" i="4"/>
  <c r="AZ57" i="1" s="1"/>
  <c r="F33" i="3"/>
  <c r="AZ56" i="1" s="1"/>
  <c r="J33" i="4"/>
  <c r="AV57" i="1" s="1"/>
  <c r="AT57" i="1" s="1"/>
  <c r="BK112" i="2" l="1"/>
  <c r="BK111" i="2" s="1"/>
  <c r="J111" i="2" s="1"/>
  <c r="J30" i="2" s="1"/>
  <c r="AG55" i="1" s="1"/>
  <c r="R112" i="2"/>
  <c r="BK91" i="3"/>
  <c r="BK90" i="3" s="1"/>
  <c r="J90" i="3" s="1"/>
  <c r="J30" i="3" s="1"/>
  <c r="AG56" i="1" s="1"/>
  <c r="AN56" i="1" s="1"/>
  <c r="R111" i="2"/>
  <c r="P90" i="3"/>
  <c r="AU56" i="1"/>
  <c r="J59" i="4"/>
  <c r="J85" i="4"/>
  <c r="J60" i="4" s="1"/>
  <c r="J39" i="4"/>
  <c r="AN55" i="1"/>
  <c r="J59" i="2"/>
  <c r="J112" i="2"/>
  <c r="J60" i="2"/>
  <c r="J39" i="2"/>
  <c r="W31" i="1"/>
  <c r="AY54" i="1"/>
  <c r="AW54" i="1"/>
  <c r="AK30" i="1"/>
  <c r="AU54" i="1"/>
  <c r="AZ54" i="1"/>
  <c r="W29" i="1" s="1"/>
  <c r="J39" i="3" l="1"/>
  <c r="J91" i="3"/>
  <c r="J60" i="3" s="1"/>
  <c r="AG54" i="1"/>
  <c r="AK26" i="1" s="1"/>
  <c r="J59" i="3"/>
  <c r="AV54" i="1"/>
  <c r="AK29" i="1"/>
  <c r="AK35" i="1"/>
  <c r="AT54" i="1" l="1"/>
  <c r="AN54" i="1" l="1"/>
</calcChain>
</file>

<file path=xl/sharedStrings.xml><?xml version="1.0" encoding="utf-8"?>
<sst xmlns="http://schemas.openxmlformats.org/spreadsheetml/2006/main" count="6724" uniqueCount="1113">
  <si>
    <t>Export Komplet</t>
  </si>
  <si>
    <t>VZ</t>
  </si>
  <si>
    <t>2.0</t>
  </si>
  <si>
    <t>ZAMOK</t>
  </si>
  <si>
    <t>False</t>
  </si>
  <si>
    <t>{535a8992-14af-441f-acdf-8180e088053a}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</si>
  <si>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</si>
  <si>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</si>
  <si>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</si>
  <si>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</si>
  <si>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</si>
  <si>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</si>
  <si>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</si>
  <si>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</si>
  <si>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ZS_KAL_23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</si>
  <si>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</si>
  <si>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</si>
  <si>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kanalizace v ZŠ Škarabelova</t>
  </si>
  <si>
    <t>KSO:</t>
  </si>
  <si>
    <t/>
  </si>
  <si>
    <t>CC-CZ:</t>
  </si>
  <si>
    <t>Místo:</t>
  </si>
  <si>
    <t xml:space="preserve"> </t>
  </si>
  <si>
    <t>Datum:</t>
  </si>
  <si>
    <t>27. 4. 2023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</si>
  <si>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</si>
  <si>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</si>
  <si>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</si>
  <si>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</si>
  <si>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</si>
  <si>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</si>
  <si>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</si>
  <si>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</si>
  <si>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</si>
  <si>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</si>
  <si>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</si>
  <si>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</si>
  <si>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</si>
  <si>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</si>
  <si>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</si>
  <si>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</si>
  <si>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</si>
  <si>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</si>
  <si>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</si>
  <si>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</si>
  <si>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</si>
  <si>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</si>
  <si>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</si>
  <si>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</si>
  <si>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</si>
  <si>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</si>
  <si>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</si>
  <si>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</si>
  <si>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</si>
  <si>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</si>
  <si>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</si>
  <si>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</si>
  <si>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</si>
  <si>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</si>
  <si>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</si>
  <si>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</si>
  <si>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</si>
  <si>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</si>
  <si>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</si>
  <si>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</si>
  <si>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</si>
  <si>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</si>
  <si>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</si>
  <si>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</si>
  <si>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</si>
  <si>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</si>
  <si>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</si>
  <si>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</si>
  <si>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</si>
  <si>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</si>
  <si>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 stavební řešení</t>
  </si>
  <si>
    <t>STA</t>
  </si>
  <si>
    <t>1</t>
  </si>
  <si>
    <t>{0cd90f69-78ab-44a9-ba0a-903670df76a0}</t>
  </si>
  <si>
    <t>2</t>
  </si>
  <si>
    <t>D.1.4</t>
  </si>
  <si>
    <t>Technická zařízení budov</t>
  </si>
  <si>
    <t>{47a820be-b607-4405-b080-9ee2a845ebe4}</t>
  </si>
  <si>
    <t>VON</t>
  </si>
  <si>
    <t>Vedlejší a ostatní náklady</t>
  </si>
  <si>
    <t>{376b8f42-bd9e-4c14-9f41-b2955c5ebd81}</t>
  </si>
  <si>
    <t>KRYCÍ LIST SOUPISU PRACÍ</t>
  </si>
  <si>
    <t>Objekt:</t>
  </si>
  <si>
    <t>D.1.1 - Architektonicko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</si>
  <si>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</si>
  <si>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</si>
  <si>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</si>
  <si>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</si>
  <si>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</si>
  <si>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</si>
  <si>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</si>
  <si>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13 - Zemní práce - hloubené vykopávky</t>
  </si>
  <si>
    <t xml:space="preserve">      14 - Zemní práce - ražení a protlačování</t>
  </si>
  <si>
    <t xml:space="preserve">      15 - Zemní práce - zajištění výkopu, násypu a svahu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</si>
  <si>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</si>
  <si>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</si>
  <si>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</si>
  <si>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2 - Zakládání</t>
  </si>
  <si>
    <t xml:space="preserve">      27 - Zakládání - základy</t>
  </si>
  <si>
    <t xml:space="preserve">    4 - Vodorovné konstrukce</t>
  </si>
  <si>
    <t xml:space="preserve">    5 - Komunikace pozemní</t>
  </si>
  <si>
    <t xml:space="preserve">      56 - Podkladní vrstvy komunikací, letišť a ploch</t>
  </si>
  <si>
    <t xml:space="preserve">      57 - Kryty pozemních komunikací letišť a ploch z kameniva nebo živičné</t>
  </si>
  <si>
    <t xml:space="preserve">      59 - Kryty pozemních komunikací, letišť a ploch dlážděné</t>
  </si>
  <si>
    <t xml:space="preserve">    6 - Úpravy povrchů, podlahy a osazování výplní</t>
  </si>
  <si>
    <t xml:space="preserve">      63 - Podlahy a podlahové konstrukce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</si>
  <si>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</si>
  <si>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</si>
  <si>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</si>
  <si>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</si>
  <si>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</si>
  <si>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</si>
  <si>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</si>
  <si>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</si>
  <si>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</si>
  <si>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</si>
  <si>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</si>
  <si>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</si>
  <si>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</si>
  <si>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</si>
  <si>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</si>
  <si>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</si>
  <si>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</si>
  <si>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</si>
  <si>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</si>
  <si>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</si>
  <si>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</si>
  <si>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</si>
  <si>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</si>
  <si>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</si>
  <si>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</si>
  <si>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</si>
  <si>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</si>
  <si>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</si>
  <si>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</si>
  <si>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</si>
  <si>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</si>
  <si>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</si>
  <si>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</si>
  <si>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</si>
  <si>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113107022</t>
  </si>
  <si>
    <t>Odstranění podkladu z kameniva drceného tl přes 100 do 200 mm při překopech ručně</t>
  </si>
  <si>
    <t>m2</t>
  </si>
  <si>
    <t>CS ÚRS 2023 01</t>
  </si>
  <si>
    <t>4</t>
  </si>
  <si>
    <t>3</t>
  </si>
  <si>
    <t>378604907</t>
  </si>
  <si>
    <t>PP</t>
  </si>
  <si>
    <t>Odstranění podkladů nebo krytů při překopech inženýrských sítí s přemístěním hmot na skládku ve vzdálenosti do 3 m nebo s naložením na dopravní prostředek ručně z kameniva hrubého drceného, o tl. vrstvy přes 100 do 200 mm</t>
  </si>
  <si>
    <t>Online PSC</t>
  </si>
  <si>
    <t>https://podminky.urs.cz/item/CS_URS_2023_01/113107022</t>
  </si>
  <si>
    <t>VV</t>
  </si>
  <si>
    <t>8</t>
  </si>
  <si>
    <t>Mezisoučet</t>
  </si>
  <si>
    <t>113107042</t>
  </si>
  <si>
    <t>Odstranění podkladu živičných tl přes 50 do 100 mm při překopech ručně</t>
  </si>
  <si>
    <t>-1337415843</t>
  </si>
  <si>
    <t>Odstranění podkladů nebo krytů při překopech inženýrských sítí s přemístěním hmot na skládku ve vzdálenosti do 3 m nebo s naložením na dopravní prostředek ručně živičných, o tl. vrstvy přes 50 do 100 mm</t>
  </si>
  <si>
    <t>https://podminky.urs.cz/item/CS_URS_2023_01/113107042</t>
  </si>
  <si>
    <t>113202111</t>
  </si>
  <si>
    <t>Vytrhání obrub krajníků obrubníků stojatých</t>
  </si>
  <si>
    <t>m</t>
  </si>
  <si>
    <t>803953465</t>
  </si>
  <si>
    <t>Vytrhání obrub s vybouráním lože, s přemístěním hmot na skládku na vzdálenost do 3 m nebo s naložením na dopravní prostředek z krajníků nebo obrubníků stojatých</t>
  </si>
  <si>
    <t>https://podminky.urs.cz/item/CS_URS_2023_01/113202111</t>
  </si>
  <si>
    <t>"v místě jámy"1,5*2</t>
  </si>
  <si>
    <t>Součet</t>
  </si>
  <si>
    <t>13</t>
  </si>
  <si>
    <t>Zemní práce - hloubené vykopávky</t>
  </si>
  <si>
    <t>131113132</t>
  </si>
  <si>
    <t>Hloubení jam do 10 m3 v nesoudržných horninách třídy těžitelnosti I skupiny 1 a 2 při překopech inženýrských sítí ručně</t>
  </si>
  <si>
    <t>m3</t>
  </si>
  <si>
    <t>-426932360</t>
  </si>
  <si>
    <t>Hloubení jam a zářezů při překopech inženýrských sítí ručně zapažených i nezapažených s urovnáním dna do předepsaného profilu a spádu objemu do 10 m3 v hornině třídy těžitelnosti I skupiny 1 a 2 nesoudržných</t>
  </si>
  <si>
    <t>https://podminky.urs.cz/item/CS_URS_2023_01/131113132</t>
  </si>
  <si>
    <t>"jámy - kalkulováno 50% výměry"</t>
  </si>
  <si>
    <t>((3*1,5*2)*2)*0,5</t>
  </si>
  <si>
    <t>5</t>
  </si>
  <si>
    <t>131151100</t>
  </si>
  <si>
    <t>Hloubení jam nezapažených v hornině třídy těžitelnosti I skupiny 1 a 2 objem do 20 m3 strojně</t>
  </si>
  <si>
    <t>892374512</t>
  </si>
  <si>
    <t>Hloubení nezapažených jam a zářezů strojně s urovnáním dna do předepsaného profilu a spádu v hornině třídy těžitelnosti I skupiny 1 a 2 do 20 m3</t>
  </si>
  <si>
    <t>https://podminky.urs.cz/item/CS_URS_2023_01/131151100</t>
  </si>
  <si>
    <t>6</t>
  </si>
  <si>
    <t>139751101</t>
  </si>
  <si>
    <t>Vykopávky v uzavřených prostorech v hornině třídy těžitelnosti I skupiny 1 až 3 ručně</t>
  </si>
  <si>
    <t>-1822293313</t>
  </si>
  <si>
    <t>Vykopávka v uzavřených prostorech ručně v hornině třídy těžitelnosti I skupiny 1 až 3</t>
  </si>
  <si>
    <t>https://podminky.urs.cz/item/CS_URS_2023_01/139751101</t>
  </si>
  <si>
    <t>"mísnost WC a umývadla - dle vyznacení ve výkrese"</t>
  </si>
  <si>
    <t>(2,1*1,4)</t>
  </si>
  <si>
    <t>14</t>
  </si>
  <si>
    <t>Zemní práce - ražení a protlačování</t>
  </si>
  <si>
    <t>7</t>
  </si>
  <si>
    <t>141721218</t>
  </si>
  <si>
    <t>Řízený zemní protlak délky do 50 m hl do 6 m se zatažením potrubí průměru vrtu přes 280 do 315 mm v hornině třídy těžitelnosti I a II skupiny 1 až 4</t>
  </si>
  <si>
    <t>1655043301</t>
  </si>
  <si>
    <t>Řízený zemní protlak délky protlaku do 50 m v hornině třídy těžitelnosti I a II, skupiny 1 až 4 včetně zatažení trub v hloubce do 6 m průměru vrtu přes 280 do 315 mm</t>
  </si>
  <si>
    <t>https://podminky.urs.cz/item/CS_URS_2023_01/141721218</t>
  </si>
  <si>
    <t>16</t>
  </si>
  <si>
    <t>Zemní práce - zajištění výkopu, násypu a svahu</t>
  </si>
  <si>
    <t>151811133</t>
  </si>
  <si>
    <t>Osazení pažicího boxu hl výkopu do 4 m š přes 2,5 do 5 m</t>
  </si>
  <si>
    <t>1146305025</t>
  </si>
  <si>
    <t>Zřízení pažicích boxů pro pažení a rozepření stěn rýh podzemního vedení hloubka výkopu do 4 m, šířka přes 2,5 do 5 m</t>
  </si>
  <si>
    <t>https://podminky.urs.cz/item/CS_URS_2023_01/151811133</t>
  </si>
  <si>
    <t>"startovací jáma"</t>
  </si>
  <si>
    <t>(3*2)*2+(1,5*2)*2</t>
  </si>
  <si>
    <t>"cílová jáma"</t>
  </si>
  <si>
    <t>9</t>
  </si>
  <si>
    <t>151811233</t>
  </si>
  <si>
    <t>Odstranění pažicího boxu hl výkopu do 4 m š přes 2,5 do 5 m</t>
  </si>
  <si>
    <t>32327044</t>
  </si>
  <si>
    <t>Odstranění pažicích boxů pro pažení a rozepření stěn rýh podzemního vedení hloubka výkopu do 4 m, šířka přes 2,5 do 5 m</t>
  </si>
  <si>
    <t>https://podminky.urs.cz/item/CS_URS_2023_01/151811233</t>
  </si>
  <si>
    <t>Zemní práce - přemístění výkopku</t>
  </si>
  <si>
    <t>10</t>
  </si>
  <si>
    <t>162211311</t>
  </si>
  <si>
    <t>Vodorovné přemístění výkopku z horniny třídy těžitelnosti I skupiny 1 až 3 stavebním kolečkem do 10 m</t>
  </si>
  <si>
    <t>-1033946967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</si>
  <si>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</si>
  <si>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https://podminky.urs.cz/item/CS_URS_2023_01/162211311</t>
  </si>
  <si>
    <t>162211319</t>
  </si>
  <si>
    <t>Příplatek k vodorovnému přemístění výkopku z horniny třídy těžitelnosti I skupiny 1 až 3 stavebním kolečkem za každých dalších 10 m</t>
  </si>
  <si>
    <t>2115032830</t>
  </si>
  <si>
    <t>Vodorovné přemístění výkopku nebo sypaniny stavebním kolečkem s vyprázdněním kolečka na hromady nebo do dopravního prostředku na vzdálenost do 10 m Příplatek za každých dalších 10 m k ceně -1311</t>
  </si>
  <si>
    <t>https://podminky.urs.cz/item/CS_URS_2023_01/162211319</t>
  </si>
  <si>
    <t>2,940*1</t>
  </si>
  <si>
    <t>12</t>
  </si>
  <si>
    <t>162751117</t>
  </si>
  <si>
    <t>Vodorovné přemístění přes 9 000 do 10000 m výkopku/sypaniny z horniny třídy těžitelnosti I skupiny 1 až 3</t>
  </si>
  <si>
    <t>-1624707976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</si>
  <si>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</si>
  <si>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</si>
  <si>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2,940</t>
  </si>
  <si>
    <t>17</t>
  </si>
  <si>
    <t>Zemní práce - konstrukce ze zemin</t>
  </si>
  <si>
    <t>171201221</t>
  </si>
  <si>
    <t>Poplatek za uložení na skládce (skládkovné) zeminy a kamení kód odpadu 17 05 04</t>
  </si>
  <si>
    <t>t</t>
  </si>
  <si>
    <t>196238520</t>
  </si>
  <si>
    <t>Poplatek za uložení stavebního odpadu na skládce (skládkovné) zeminy a kamení zatříděného do Katalogu odpadů pod kódem 17 05 04</t>
  </si>
  <si>
    <t>https://podminky.urs.cz/item/CS_URS_2023_01/171201221</t>
  </si>
  <si>
    <t>5,940*1,8</t>
  </si>
  <si>
    <t>171251201</t>
  </si>
  <si>
    <t>Uložení sypaniny na skládky nebo meziskládky</t>
  </si>
  <si>
    <t>-1008576700</t>
  </si>
  <si>
    <t>Uložení sypaniny na skládky nebo meziskládky bez hutnění s upravením uložené sypaniny do předepsaného tvaru</t>
  </si>
  <si>
    <t>https://podminky.urs.cz/item/CS_URS_2023_01/171251201</t>
  </si>
  <si>
    <t>5,940</t>
  </si>
  <si>
    <t>174111101</t>
  </si>
  <si>
    <t>Zásyp jam, šachet rýh nebo kolem objektů sypaninou se zhutněním ručně</t>
  </si>
  <si>
    <t>973500471</t>
  </si>
  <si>
    <t>Zásyp sypaninou z jakékoliv horniny ručně s uložením výkopku ve vrstvách se zhutněním jam, šachet, rýh nebo kolem objektů v těchto vykopávkách</t>
  </si>
  <si>
    <t>https://podminky.urs.cz/item/CS_URS_2023_01/174111101</t>
  </si>
  <si>
    <t>"zpětný zásyp"</t>
  </si>
  <si>
    <t>18</t>
  </si>
  <si>
    <t>-3</t>
  </si>
  <si>
    <t>"kamenivem - mezi deskou a obsypem uvnitř"2,5</t>
  </si>
  <si>
    <t>M</t>
  </si>
  <si>
    <t>58344171</t>
  </si>
  <si>
    <t>štěrkodrť frakce 0/32</t>
  </si>
  <si>
    <t>-1259521114</t>
  </si>
  <si>
    <t>2,5*1,9 'Přepočtené koeficientem množství</t>
  </si>
  <si>
    <t>175111101</t>
  </si>
  <si>
    <t>Obsypání potrubí ručně sypaninou bez prohození, uloženou do 3 m</t>
  </si>
  <si>
    <t>2144039887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</si>
  <si>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</si>
  <si>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https://podminky.urs.cz/item/CS_URS_2023_01/175111101</t>
  </si>
  <si>
    <t>"mimo protlak"</t>
  </si>
  <si>
    <t>2,5</t>
  </si>
  <si>
    <t>58331200</t>
  </si>
  <si>
    <t>štěrkopísek netříděný</t>
  </si>
  <si>
    <t>214335771</t>
  </si>
  <si>
    <t>2,5*2 "Přepočtené koeficientem množství</t>
  </si>
  <si>
    <t>Zemní práce - povrchové úpravy terénu</t>
  </si>
  <si>
    <t>19</t>
  </si>
  <si>
    <t>181311103</t>
  </si>
  <si>
    <t>Rozprostření ornice tl vrstvy do 200 mm v rovině nebo ve svahu do 1:5 ručně</t>
  </si>
  <si>
    <t>-2122627751</t>
  </si>
  <si>
    <t>Rozprostření a urovnání ornice v rovině nebo ve svahu sklonu do 1:5 ručně při souvislé ploše, tl. vrstvy do 200 mm</t>
  </si>
  <si>
    <t>https://podminky.urs.cz/item/CS_URS_2023_01/181311103</t>
  </si>
  <si>
    <t>20</t>
  </si>
  <si>
    <t>10364100</t>
  </si>
  <si>
    <t>zemina pro terénní úpravy - tříděná</t>
  </si>
  <si>
    <t>-2062720805</t>
  </si>
  <si>
    <t>(8*0,1)*1,7</t>
  </si>
  <si>
    <t>181411131</t>
  </si>
  <si>
    <t>Založení parkového trávníku výsevem pl do 1000 m2 v rovině a ve svahu do 1:5</t>
  </si>
  <si>
    <t>-1032236838</t>
  </si>
  <si>
    <t>Založení trávníku na půdě předem připravené plochy do 1000 m2 výsevem včetně utažení parkového v rovině nebo na svahu do 1:5</t>
  </si>
  <si>
    <t>https://podminky.urs.cz/item/CS_URS_2023_01/181411131</t>
  </si>
  <si>
    <t>"v místech jam a okolí predpoklad poškození pri doprave stroje na protlak"50</t>
  </si>
  <si>
    <t>22</t>
  </si>
  <si>
    <t>00572410</t>
  </si>
  <si>
    <t>osivo směs travní parková</t>
  </si>
  <si>
    <t>kg</t>
  </si>
  <si>
    <t>593467521</t>
  </si>
  <si>
    <t>50*0,02 "Přepočtené koeficientem množství</t>
  </si>
  <si>
    <t>Zakládání</t>
  </si>
  <si>
    <t>27</t>
  </si>
  <si>
    <t>Zakládání - základy</t>
  </si>
  <si>
    <t>23</t>
  </si>
  <si>
    <t>273313611</t>
  </si>
  <si>
    <t>Základové desky z betonu tř. C 16/20</t>
  </si>
  <si>
    <t>-2052233855</t>
  </si>
  <si>
    <t>Základy z betonu prostého desky z betonu kamenem neprokládaného tř. C 16/20</t>
  </si>
  <si>
    <t>https://podminky.urs.cz/item/CS_URS_2023_01/273313611</t>
  </si>
  <si>
    <t>2,1*0,05</t>
  </si>
  <si>
    <t>1*0,05</t>
  </si>
  <si>
    <t>0,155*1,1 "Přepočtené koeficientem množství</t>
  </si>
  <si>
    <t>Vodorovné konstrukce</t>
  </si>
  <si>
    <t>24</t>
  </si>
  <si>
    <t>451573111</t>
  </si>
  <si>
    <t>Lože pod potrubí otevřený výkop ze štěrkopísku</t>
  </si>
  <si>
    <t>-1703080726</t>
  </si>
  <si>
    <t>Lože pod potrubí, stoky a drobné objekty v otevřeném výkopu z písku a štěrkopísku do 63 mm</t>
  </si>
  <si>
    <t>https://podminky.urs.cz/item/CS_URS_2023_01/451573111</t>
  </si>
  <si>
    <t>0,5</t>
  </si>
  <si>
    <t>Komunikace pozemní</t>
  </si>
  <si>
    <t>56</t>
  </si>
  <si>
    <t>Podkladní vrstvy komunikací, letišť a ploch</t>
  </si>
  <si>
    <t>25</t>
  </si>
  <si>
    <t>566901141</t>
  </si>
  <si>
    <t>Vyspravení podkladu po překopech inženýrských sítí plochy do 15 m2 kamenivem hrubým drceným tl. 100 mm</t>
  </si>
  <si>
    <t>1776167020</t>
  </si>
  <si>
    <t>Vyspravení podkladu po překopech inženýrských sítí plochy do 15 m2 s rozprostřením a zhutněním kamenivem hrubým drceným tl. 100 mm</t>
  </si>
  <si>
    <t>https://podminky.urs.cz/item/CS_URS_2023_01/566901141</t>
  </si>
  <si>
    <t>26</t>
  </si>
  <si>
    <t>566901142</t>
  </si>
  <si>
    <t>Vyspravení podkladu po překopech inženýrských sítí plochy do 15 m2 kamenivem hrubým drceným tl. 150 mm</t>
  </si>
  <si>
    <t>-1689335338</t>
  </si>
  <si>
    <t>Vyspravení podkladu po překopech inženýrských sítí plochy do 15 m2 s rozprostřením a zhutněním kamenivem hrubým drceným tl. 150 mm</t>
  </si>
  <si>
    <t>https://podminky.urs.cz/item/CS_URS_2023_01/566901142</t>
  </si>
  <si>
    <t>57</t>
  </si>
  <si>
    <t>Kryty pozemních komunikací letišť a ploch z kameniva nebo živičné</t>
  </si>
  <si>
    <t>572330111</t>
  </si>
  <si>
    <t>Vyspravení krytu komunikací po překopech pl do 15 m2 obalovaným kamenivem tl přes 20 do 50 mm</t>
  </si>
  <si>
    <t>-783667965</t>
  </si>
  <si>
    <t>Vyspravení krytu komunikací po překopech inženýrských sítí plochy do 15 m2 živičnou směsí z kameniva těženého nebo ze štěrkopísku obaleného asfaltem po zhutnění tl. přes 20 do 50 mm</t>
  </si>
  <si>
    <t>https://podminky.urs.cz/item/CS_URS_2023_01/572330111</t>
  </si>
  <si>
    <t>28</t>
  </si>
  <si>
    <t>572340111</t>
  </si>
  <si>
    <t>Vyspravení krytu komunikací po překopech pl do 15 m2 asfaltovým betonem ACO (AB) tl přes 30 do 50 mm</t>
  </si>
  <si>
    <t>2066225543</t>
  </si>
  <si>
    <t>Vyspravení krytu komunikací po překopech inženýrských sítí plochy do 15 m2 asfaltovým betonem ACO (AB), po zhutnění tl. přes 30 do 50 mm</t>
  </si>
  <si>
    <t>https://podminky.urs.cz/item/CS_URS_2023_01/572340111</t>
  </si>
  <si>
    <t>59</t>
  </si>
  <si>
    <t>Kryty pozemních komunikací, letišť a ploch dlážděné</t>
  </si>
  <si>
    <t>29</t>
  </si>
  <si>
    <t>599141111</t>
  </si>
  <si>
    <t>Vyplnění spár mezi silničními dílci živičnou zálivkou</t>
  </si>
  <si>
    <t>278558167</t>
  </si>
  <si>
    <t>Vyplnění spár mezi silničními dílci jakékoliv tloušťky živičnou zálivkou</t>
  </si>
  <si>
    <t>https://podminky.urs.cz/item/CS_URS_2023_01/599141111</t>
  </si>
  <si>
    <t>3*2+1,5*2</t>
  </si>
  <si>
    <t>(1,5*1*2)</t>
  </si>
  <si>
    <t>Úpravy povrchů, podlahy a osazování výplní</t>
  </si>
  <si>
    <t>63</t>
  </si>
  <si>
    <t>Podlahy a podlahové konstrukce</t>
  </si>
  <si>
    <t>30</t>
  </si>
  <si>
    <t>631311124</t>
  </si>
  <si>
    <t>Mazanina tl přes 80 do 120 mm z betonu prostého bez zvýšených nároků na prostředí tř. C 16/20</t>
  </si>
  <si>
    <t>1603043950</t>
  </si>
  <si>
    <t>Mazanina z betonu prostého bez zvýšených nároků na prostředí tl. přes 80 do 120 mm tř. C 16/20</t>
  </si>
  <si>
    <t>https://podminky.urs.cz/item/CS_URS_2023_01/631311124</t>
  </si>
  <si>
    <t>2,1*0,1</t>
  </si>
  <si>
    <t>1*0,1</t>
  </si>
  <si>
    <t>0,31*1,1 "Přepočtené koeficientem množství</t>
  </si>
  <si>
    <t>Ostatní konstrukce a práce, bourání</t>
  </si>
  <si>
    <t>91</t>
  </si>
  <si>
    <t>Doplňující konstrukce a práce pozemních komunikací, letišť a ploch</t>
  </si>
  <si>
    <t>31</t>
  </si>
  <si>
    <t>916231213</t>
  </si>
  <si>
    <t>Osazení chodníkového obrubníku betonového stojatého s boční opěrou do lože z betonu prostého</t>
  </si>
  <si>
    <t>396138712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</si>
  <si>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</si>
  <si>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https://podminky.urs.cz/item/CS_URS_2023_01/916231213</t>
  </si>
  <si>
    <t>32</t>
  </si>
  <si>
    <t>59217017</t>
  </si>
  <si>
    <t>obrubník betonový chodníkový 1000x100x250mm</t>
  </si>
  <si>
    <t>2073047413</t>
  </si>
  <si>
    <t>"prořez"1</t>
  </si>
  <si>
    <t>4*1,02 "Přepočtené koeficientem množství</t>
  </si>
  <si>
    <t>33</t>
  </si>
  <si>
    <t>919735112</t>
  </si>
  <si>
    <t>Řezání stávajícího živičného krytu hl přes 50 do 100 mm</t>
  </si>
  <si>
    <t>125758892</t>
  </si>
  <si>
    <t>Řezání stávajícího živičného krytu nebo podkladu hloubky přes 50 do 100 mm</t>
  </si>
  <si>
    <t>https://podminky.urs.cz/item/CS_URS_2023_01/919735112</t>
  </si>
  <si>
    <t>94</t>
  </si>
  <si>
    <t>Lešení a stavební výtahy</t>
  </si>
  <si>
    <t>34</t>
  </si>
  <si>
    <t>949101111</t>
  </si>
  <si>
    <t>Lešení pomocné pro objekty pozemních staveb s lešeňovou podlahou v do 1,9 m zatížení do 150 kg/m2</t>
  </si>
  <si>
    <t>-1803793840</t>
  </si>
  <si>
    <t>Lešení pomocné pracovní pro objekty pozemních staveb pro zatížení do 150 kg/m2, o výšce lešeňové podlahy do 1,9 m</t>
  </si>
  <si>
    <t>https://podminky.urs.cz/item/CS_URS_2023_01/949101111</t>
  </si>
  <si>
    <t>95</t>
  </si>
  <si>
    <t>Různé dokončovací konstrukce a práce pozemních staveb</t>
  </si>
  <si>
    <t>35</t>
  </si>
  <si>
    <t>952901111</t>
  </si>
  <si>
    <t>Vyčištění budov bytové a občanské výstavby při výšce podlaží do 4 m</t>
  </si>
  <si>
    <t>223099399</t>
  </si>
  <si>
    <t>Vyčištění budov nebo objektů před předáním do užívání budov bytové nebo občanské výstavby, světlé výšky podlaží do 4 m</t>
  </si>
  <si>
    <t>https://podminky.urs.cz/item/CS_URS_2023_01/952901111</t>
  </si>
  <si>
    <t>5,5</t>
  </si>
  <si>
    <t>2,1</t>
  </si>
  <si>
    <t>96</t>
  </si>
  <si>
    <t>Bourání konstrukcí</t>
  </si>
  <si>
    <t>36</t>
  </si>
  <si>
    <t>965043321</t>
  </si>
  <si>
    <t>Bourání podkladů pod dlažby betonových s potěrem nebo teracem tl do 100 mm pl do 1 m2</t>
  </si>
  <si>
    <t>599986889</t>
  </si>
  <si>
    <t>Bourání mazanin betonových s potěrem nebo teracem tl. do 100 mm, plochy do 1 m2</t>
  </si>
  <si>
    <t>https://podminky.urs.cz/item/CS_URS_2023_01/965043321</t>
  </si>
  <si>
    <t>37</t>
  </si>
  <si>
    <t>965043431</t>
  </si>
  <si>
    <t>Bourání podkladů pod dlažby betonových s potěrem nebo teracem tl do 150 mm pl do 4 m2</t>
  </si>
  <si>
    <t>1929208298</t>
  </si>
  <si>
    <t>Bourání mazanin betonových s potěrem nebo teracem tl. do 150 mm, plochy do 4 m2</t>
  </si>
  <si>
    <t>https://podminky.urs.cz/item/CS_URS_2023_01/965043431</t>
  </si>
  <si>
    <t>2,1*0,15</t>
  </si>
  <si>
    <t>38</t>
  </si>
  <si>
    <t>965081212</t>
  </si>
  <si>
    <t>Bourání podlah z dlaždic keramických nebo xylolitových tl do 10 mm plochy do 1 m2</t>
  </si>
  <si>
    <t>-1727614012</t>
  </si>
  <si>
    <t>Bourání podlah z dlaždic bez podkladního lože nebo mazaniny, s jakoukoliv výplní spár keramických nebo xylolitových tl. do 10 mm, plochy do 1 m2</t>
  </si>
  <si>
    <t>https://podminky.urs.cz/item/CS_URS_2023_01/965081212</t>
  </si>
  <si>
    <t>39</t>
  </si>
  <si>
    <t>965081213</t>
  </si>
  <si>
    <t>Bourání podlah z dlaždic keramických nebo xylolitových tl do 10 mm plochy přes 1 m2</t>
  </si>
  <si>
    <t>-1152395843</t>
  </si>
  <si>
    <t>Bourání podlah z dlaždic bez podkladního lože nebo mazaniny, s jakoukoliv výplní spár keramických nebo xylolitových tl. do 10 mm, plochy přes 1 m2</t>
  </si>
  <si>
    <t>https://podminky.urs.cz/item/CS_URS_2023_01/965081213</t>
  </si>
  <si>
    <t>97</t>
  </si>
  <si>
    <t>Prorážení otvorů a ostatní bourací práce</t>
  </si>
  <si>
    <t>40</t>
  </si>
  <si>
    <t>978059541</t>
  </si>
  <si>
    <t>Odsekání a odebrání obkladů stěn z vnitřních obkládaček plochy přes 1 m2</t>
  </si>
  <si>
    <t>-2015037617</t>
  </si>
  <si>
    <t>Odsekání obkladů stěn včetně otlučení podkladní omítky až na zdivo z obkládaček vnitřních, z jakýchkoliv materiálů, plochy přes 1 m2</t>
  </si>
  <si>
    <t>https://podminky.urs.cz/item/CS_URS_2023_01/978059541</t>
  </si>
  <si>
    <t>997</t>
  </si>
  <si>
    <t>Přesun sutě</t>
  </si>
  <si>
    <t>41</t>
  </si>
  <si>
    <t>997006512</t>
  </si>
  <si>
    <t>Vodorovné doprava suti s naložením a složením na skládku přes 100 m do 1 km</t>
  </si>
  <si>
    <t>1592593560</t>
  </si>
  <si>
    <t>Vodorovná doprava suti na skládku s naložením na dopravní prostředek a složením přes 100 m do 1 km</t>
  </si>
  <si>
    <t>https://podminky.urs.cz/item/CS_URS_2023_01/997006512</t>
  </si>
  <si>
    <t>42</t>
  </si>
  <si>
    <t>997006519</t>
  </si>
  <si>
    <t>Příplatek k vodorovnému přemístění suti na skládku ZKD 1 km přes 1 km</t>
  </si>
  <si>
    <t>924708282</t>
  </si>
  <si>
    <t>Vodorovná doprava suti na skládku Příplatek k ceně -6512 za každý další i započatý 1 km</t>
  </si>
  <si>
    <t>https://podminky.urs.cz/item/CS_URS_2023_01/997006519</t>
  </si>
  <si>
    <t>6,791*15</t>
  </si>
  <si>
    <t>43</t>
  </si>
  <si>
    <t>997013631</t>
  </si>
  <si>
    <t>Poplatek za uložení na skládce (skládkovné) stavebního odpadu směsného kód odpadu 17 09 04</t>
  </si>
  <si>
    <t>-40715904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</si>
  <si>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</si>
  <si>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</si>
  <si>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44</t>
  </si>
  <si>
    <t>997013645</t>
  </si>
  <si>
    <t>Poplatek za uložení na skládce (skládkovné) odpadu asfaltového bez dehtu kód odpadu 17 03 02</t>
  </si>
  <si>
    <t>1235703471</t>
  </si>
  <si>
    <t>Poplatek za uložení stavebního odpadu na skládce (skládkovné) asfaltového bez obsahu dehtu zatříděného do Katalogu odpadů pod kódem 17 03 02</t>
  </si>
  <si>
    <t>https://podminky.urs.cz/item/CS_URS_2023_01/997013645</t>
  </si>
  <si>
    <t>1,760</t>
  </si>
  <si>
    <t>45</t>
  </si>
  <si>
    <t>997013655</t>
  </si>
  <si>
    <t>-1460816187</t>
  </si>
  <si>
    <t>https://podminky.urs.cz/item/CS_URS_2023_01/997013655</t>
  </si>
  <si>
    <t>"podkladní vrstvy"</t>
  </si>
  <si>
    <t>2,32</t>
  </si>
  <si>
    <t>998</t>
  </si>
  <si>
    <t>Přesun hmot</t>
  </si>
  <si>
    <t>46</t>
  </si>
  <si>
    <t>998011001</t>
  </si>
  <si>
    <t>Přesun hmot pro budovy zděné v do 6 m</t>
  </si>
  <si>
    <t>-1300045519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</si>
  <si>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</si>
  <si>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https://podminky.urs.cz/item/CS_URS_2023_01/998011001</t>
  </si>
  <si>
    <t>PSV</t>
  </si>
  <si>
    <t>Práce a dodávky PSV</t>
  </si>
  <si>
    <t>711</t>
  </si>
  <si>
    <t>Izolace proti vodě, vlhkosti a plynům</t>
  </si>
  <si>
    <t>47</t>
  </si>
  <si>
    <t>711111001</t>
  </si>
  <si>
    <t>Provedení izolace proti zemní vlhkosti vodorovné za studena nátěrem penetračním</t>
  </si>
  <si>
    <t>117412187</t>
  </si>
  <si>
    <t>Provedení izolace proti zemní vlhkosti natěradly a tmely za studena na ploše vodorovné V nátěrem penetračním</t>
  </si>
  <si>
    <t>https://podminky.urs.cz/item/CS_URS_2023_01/711111001</t>
  </si>
  <si>
    <t>3,1</t>
  </si>
  <si>
    <t>48</t>
  </si>
  <si>
    <t>11163150</t>
  </si>
  <si>
    <t>lak penetrační asfaltový</t>
  </si>
  <si>
    <t>-210011284</t>
  </si>
  <si>
    <t>3,1*0,00033 "Přepočtené koeficientem množství</t>
  </si>
  <si>
    <t>49</t>
  </si>
  <si>
    <t>711113117</t>
  </si>
  <si>
    <t>Izolace proti vlhkosti vodorovná za studena těsnicí stěrkou jednosložkovou na bázi cementu</t>
  </si>
  <si>
    <t>2141193224</t>
  </si>
  <si>
    <t>Izolace proti zemní vlhkosti natěradly a tmely za studena na ploše vodorovné V těsnicí stěrkou jednosložkovu na bázi cementu</t>
  </si>
  <si>
    <t>https://podminky.urs.cz/item/CS_URS_2023_01/711113117</t>
  </si>
  <si>
    <t>50</t>
  </si>
  <si>
    <t>711113127</t>
  </si>
  <si>
    <t>Izolace proti vlhkosti svislá za studena těsnicí stěrkou jednosložkovou na bázi cementu</t>
  </si>
  <si>
    <t>-1958947247</t>
  </si>
  <si>
    <t>Izolace proti zemní vlhkosti natěradly a tmely za studena na ploše svislé S těsnicí stěrkou jednosložkovu na bázi cementu</t>
  </si>
  <si>
    <t>https://podminky.urs.cz/item/CS_URS_2023_01/711113127</t>
  </si>
  <si>
    <t>51</t>
  </si>
  <si>
    <t>711141559</t>
  </si>
  <si>
    <t>Provedení izolace proti zemní vlhkosti pásy přitavením vodorovné NAIP</t>
  </si>
  <si>
    <t>2119383559</t>
  </si>
  <si>
    <t>Provedení izolace proti zemní vlhkosti pásy přitavením NAIP na ploše vodorovné V</t>
  </si>
  <si>
    <t>https://podminky.urs.cz/item/CS_URS_2023_01/711141559</t>
  </si>
  <si>
    <t>52</t>
  </si>
  <si>
    <t>62832001</t>
  </si>
  <si>
    <t>pás asfaltový natavitelný oxidovaný tl 3,5mm typu V60 S35 s vložkou ze skleněné rohože, s jemnozrnným minerálním posypem</t>
  </si>
  <si>
    <t>1354647229</t>
  </si>
  <si>
    <t>3,1*1,1655 "Přepočtené koeficientem množství</t>
  </si>
  <si>
    <t>53</t>
  </si>
  <si>
    <t>998711101</t>
  </si>
  <si>
    <t>Přesun hmot tonážní pro izolace proti vodě, vlhkosti a plynům v objektech v do 6 m</t>
  </si>
  <si>
    <t>675335606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</si>
  <si>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</si>
  <si>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</si>
  <si>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54</t>
  </si>
  <si>
    <t>998711181</t>
  </si>
  <si>
    <t>Příplatek k přesunu hmot tonážní 711 prováděný bez použití mechanizace</t>
  </si>
  <si>
    <t>-2003273710</t>
  </si>
  <si>
    <t>Přesun hmot pro izolace proti vodě, vlhkosti a plynům stanovený z hmotnosti přesunovaného materiálu Příplatek k cenám za přesun prováděný bez použití mechanizace pro jakoukoliv výšku objektu</t>
  </si>
  <si>
    <t>https://podminky.urs.cz/item/CS_URS_2023_01/998711181</t>
  </si>
  <si>
    <t>766</t>
  </si>
  <si>
    <t>Konstrukce truhlářské</t>
  </si>
  <si>
    <t>55</t>
  </si>
  <si>
    <t>766691914</t>
  </si>
  <si>
    <t>Vyvěšení nebo zavěšení dřevěných křídel dveří pl do 2 m2</t>
  </si>
  <si>
    <t>kus</t>
  </si>
  <si>
    <t>-1658914834</t>
  </si>
  <si>
    <t>Ostatní práce vyvěšení nebo zavěšení křídel dřevěných dveřních, plochy do 2 m2</t>
  </si>
  <si>
    <t>https://podminky.urs.cz/item/CS_URS_2023_01/766691914</t>
  </si>
  <si>
    <t>"WC"1*2</t>
  </si>
  <si>
    <t>"umavadlo"1*2</t>
  </si>
  <si>
    <t>771</t>
  </si>
  <si>
    <t>Podlahy z dlaždic</t>
  </si>
  <si>
    <t>771111011</t>
  </si>
  <si>
    <t>Vysátí podkladu před pokládkou dlažby</t>
  </si>
  <si>
    <t>-1389712376</t>
  </si>
  <si>
    <t>Příprava podkladu před provedením dlažby vysátí podlah</t>
  </si>
  <si>
    <t>https://podminky.urs.cz/item/CS_URS_2023_01/771111011</t>
  </si>
  <si>
    <t>771121011</t>
  </si>
  <si>
    <t>Nátěr penetrační na podlahu</t>
  </si>
  <si>
    <t>-42809081</t>
  </si>
  <si>
    <t>Příprava podkladu před provedením dlažby nátěr penetrační na podlahu</t>
  </si>
  <si>
    <t>https://podminky.urs.cz/item/CS_URS_2023_01/771121011</t>
  </si>
  <si>
    <t>58</t>
  </si>
  <si>
    <t>771151021</t>
  </si>
  <si>
    <t>Samonivelační stěrka podlah pevnosti 30 MPa tl 3 mm</t>
  </si>
  <si>
    <t>272361435</t>
  </si>
  <si>
    <t>Příprava podkladu před provedením dlažby samonivelační stěrka min.pevnosti 30 MPa, tloušťky do 3 mm</t>
  </si>
  <si>
    <t>https://podminky.urs.cz/item/CS_URS_2023_01/771151021</t>
  </si>
  <si>
    <t>771574115</t>
  </si>
  <si>
    <t>Montáž podlah keramických hladkých lepených flexibilním lepidlem přes 22 do 25 ks/m2</t>
  </si>
  <si>
    <t>1267503526</t>
  </si>
  <si>
    <t>Montáž podlah z dlaždic keramických lepených flexibilním lepidlem maloformátových hladkých přes 22 do 25 ks/m2</t>
  </si>
  <si>
    <t>https://podminky.urs.cz/item/CS_URS_2023_01/771574115</t>
  </si>
  <si>
    <t>60</t>
  </si>
  <si>
    <t>DLAZBA.R</t>
  </si>
  <si>
    <t>dlažba keramická dle stávající</t>
  </si>
  <si>
    <t>R-položka</t>
  </si>
  <si>
    <t>-124656674</t>
  </si>
  <si>
    <t>3,1*1,1 "Přepočtené koeficientem množství</t>
  </si>
  <si>
    <t>61</t>
  </si>
  <si>
    <t>771577111</t>
  </si>
  <si>
    <t>Příplatek k montáži podlah keramických lepených flexibilním lepidlem za plochu do 5 m2</t>
  </si>
  <si>
    <t>712287673</t>
  </si>
  <si>
    <t>Montáž podlah z dlaždic keramických lepených flexibilním lepidlem Příplatek k cenám za plochu do 5 m2 jednotlivě</t>
  </si>
  <si>
    <t>https://podminky.urs.cz/item/CS_URS_2023_01/771577111</t>
  </si>
  <si>
    <t>62</t>
  </si>
  <si>
    <t>771577114</t>
  </si>
  <si>
    <t>Příplatek k montáži podlah keramických lepených flexibilním lepidlem za spárování tmelem dvousložkovým</t>
  </si>
  <si>
    <t>-1019463310</t>
  </si>
  <si>
    <t>Montáž podlah z dlaždic keramických lepených flexibilním lepidlem Příplatek k cenám za dvousložkový spárovací tmel</t>
  </si>
  <si>
    <t>https://podminky.urs.cz/item/CS_URS_2023_01/771577114</t>
  </si>
  <si>
    <t>998771101</t>
  </si>
  <si>
    <t>Přesun hmot tonážní pro podlahy z dlaždic v objektech v do 6 m</t>
  </si>
  <si>
    <t>-2012121285</t>
  </si>
  <si>
    <t>Přesun hmot pro podlahy z dlaždic stanovený z hmotnosti přesunovaného materiálu vodorovná dopravní vzdálenost do 50 m v objektech výšky do 6 m</t>
  </si>
  <si>
    <t>https://podminky.urs.cz/item/CS_URS_2023_01/998771101</t>
  </si>
  <si>
    <t>64</t>
  </si>
  <si>
    <t>998771181</t>
  </si>
  <si>
    <t>Příplatek k přesunu hmot tonážní 771 prováděný bez použití mechanizace</t>
  </si>
  <si>
    <t>108572847</t>
  </si>
  <si>
    <t>Přesun hmot pro podlahy z dlaždic stanovený z hmotnosti přesunovaného materiálu Příplatek k ceně za přesun prováděný bez použití mechanizace pro jakoukoliv výšku objektu</t>
  </si>
  <si>
    <t>https://podminky.urs.cz/item/CS_URS_2023_01/998771181</t>
  </si>
  <si>
    <t>781</t>
  </si>
  <si>
    <t>Dokončovací práce - obklady</t>
  </si>
  <si>
    <t>65</t>
  </si>
  <si>
    <t>781121011</t>
  </si>
  <si>
    <t>Nátěr penetrační na stěnu</t>
  </si>
  <si>
    <t>-398019887</t>
  </si>
  <si>
    <t>Příprava podkladu před provedením obkladu nátěr penetrační na stěnu</t>
  </si>
  <si>
    <t>https://podminky.urs.cz/item/CS_URS_2023_01/781121011</t>
  </si>
  <si>
    <t>66</t>
  </si>
  <si>
    <t>781474115</t>
  </si>
  <si>
    <t>Montáž obkladů vnitřních keramických hladkých přes 22 do 25 ks/m2 lepených flexibilním lepidlem</t>
  </si>
  <si>
    <t>1268787136</t>
  </si>
  <si>
    <t>Montáž obkladů vnitřních stěn z dlaždic keramických lepených flexibilním lepidlem maloformátových hladkých přes 22 do 25 ks/m2</t>
  </si>
  <si>
    <t>https://podminky.urs.cz/item/CS_URS_2023_01/781474115</t>
  </si>
  <si>
    <t>67</t>
  </si>
  <si>
    <t>59761039</t>
  </si>
  <si>
    <t>obklad keramický hladký přes 22 do 25ks/m2</t>
  </si>
  <si>
    <t>-269069975</t>
  </si>
  <si>
    <t>16*1,1 "Přepočtené koeficientem množství</t>
  </si>
  <si>
    <t>68</t>
  </si>
  <si>
    <t>781477111</t>
  </si>
  <si>
    <t>Příplatek k montáži obkladů vnitřních keramických hladkých za plochu do 10 m2</t>
  </si>
  <si>
    <t>788976259</t>
  </si>
  <si>
    <t>Montáž obkladů vnitřních stěn z dlaždic keramických Příplatek k cenám za plochu do 10 m2 jednotlivě</t>
  </si>
  <si>
    <t>https://podminky.urs.cz/item/CS_URS_2023_01/781477111</t>
  </si>
  <si>
    <t>69</t>
  </si>
  <si>
    <t>781477114</t>
  </si>
  <si>
    <t>Příplatek k montáži obkladů vnitřních keramických hladkých za spárování tmelem dvousložkovým</t>
  </si>
  <si>
    <t>493841896</t>
  </si>
  <si>
    <t>Montáž obkladů vnitřních stěn z dlaždic keramických Příplatek k cenám za dvousložkový spárovací tmel</t>
  </si>
  <si>
    <t>https://podminky.urs.cz/item/CS_URS_2023_01/781477114</t>
  </si>
  <si>
    <t>70</t>
  </si>
  <si>
    <t>781494511</t>
  </si>
  <si>
    <t>Plastové profily ukončovací lepené flexibilním lepidlem</t>
  </si>
  <si>
    <t>-678722802</t>
  </si>
  <si>
    <t>Obklad - dokončující práce profily ukončovací plastové lepené flexibilním lepidlem ukončovací</t>
  </si>
  <si>
    <t>https://podminky.urs.cz/item/CS_URS_2023_01/781494511</t>
  </si>
  <si>
    <t>(1,3*2+1,7*2)</t>
  </si>
  <si>
    <t>(0,9*3)</t>
  </si>
  <si>
    <t>71</t>
  </si>
  <si>
    <t>998781101</t>
  </si>
  <si>
    <t>Přesun hmot tonážní pro obklady keramické v objektech v do 6 m</t>
  </si>
  <si>
    <t>-2059339062</t>
  </si>
  <si>
    <t>Přesun hmot pro obklady keramické stanovený z hmotnosti přesunovaného materiálu vodorovná dopravní vzdálenost do 50 m v objektech výšky do 6 m</t>
  </si>
  <si>
    <t>https://podminky.urs.cz/item/CS_URS_2023_01/998781101</t>
  </si>
  <si>
    <t>72</t>
  </si>
  <si>
    <t>998781181</t>
  </si>
  <si>
    <t>Příplatek k přesunu hmot tonážní 781 prováděný bez použití mechanizace</t>
  </si>
  <si>
    <t>1853690352</t>
  </si>
  <si>
    <t>Přesun hmot pro obklady keramické stanovený z hmotnosti přesunovaného materiálu Příplatek k cenám za přesun prováděný bez použití mechanizace pro jakoukoliv výšku objektu</t>
  </si>
  <si>
    <t>https://podminky.urs.cz/item/CS_URS_2023_01/998781181</t>
  </si>
  <si>
    <t>784</t>
  </si>
  <si>
    <t>Dokončovací práce - malby a tapety</t>
  </si>
  <si>
    <t>73</t>
  </si>
  <si>
    <t>784181101</t>
  </si>
  <si>
    <t>Základní akrylátová jednonásobná bezbarvá penetrace podkladu v místnostech v do 3,80 m</t>
  </si>
  <si>
    <t>1403695832</t>
  </si>
  <si>
    <t>Penetrace podkladu jednonásobná základní akrylátová bezbarvá v místnostech výšky do 3,80 m</t>
  </si>
  <si>
    <t>https://podminky.urs.cz/item/CS_URS_2023_01/784181101</t>
  </si>
  <si>
    <t>"wc+umyvadlo, steny + strop"12</t>
  </si>
  <si>
    <t>74</t>
  </si>
  <si>
    <t>784211111</t>
  </si>
  <si>
    <t>Dvojnásobné bílé malby ze směsí za mokra velmi dobře oděruvzdorných v místnostech v do 3,80 m</t>
  </si>
  <si>
    <t>2032863476</t>
  </si>
  <si>
    <t>Malby z malířských směsí oděruvzdorných za mokra dvojnásobné, bílé za mokra oděruvzdorné velmi dobře v místnostech výšky do 3,80 m</t>
  </si>
  <si>
    <t>https://podminky.urs.cz/item/CS_URS_2023_01/784211111</t>
  </si>
  <si>
    <t>D.1.4 - Technická zařízení budov</t>
  </si>
  <si>
    <t xml:space="preserve">    8 - Trubní vedení</t>
  </si>
  <si>
    <t xml:space="preserve">      81 - Potrubí z trub betonových</t>
  </si>
  <si>
    <t xml:space="preserve">      89 - Ostatní konstrukce</t>
  </si>
  <si>
    <t xml:space="preserve">    721 - Zdravotechnika - vnitřní kanalizace</t>
  </si>
  <si>
    <t xml:space="preserve">    725 - Zdravotechnika - zařizovací předměty</t>
  </si>
  <si>
    <t>HZS - Hodinové zúčtovací sazby</t>
  </si>
  <si>
    <t>Trubní vedení</t>
  </si>
  <si>
    <t>81</t>
  </si>
  <si>
    <t>Potrubí z trub betonových</t>
  </si>
  <si>
    <t>810351811</t>
  </si>
  <si>
    <t>Bourání stávajícího potrubí z betonu DN do 200</t>
  </si>
  <si>
    <t>-128984906</t>
  </si>
  <si>
    <t>Bourání stávajícího potrubí z betonu v otevřeném výkopu DN do 200</t>
  </si>
  <si>
    <t>https://podminky.urs.cz/item/CS_URS_2023_01/810351811</t>
  </si>
  <si>
    <t>810391819</t>
  </si>
  <si>
    <t>Příplatek za bourání potrubí z betonu ve štole, v uzavřených kanálech nebo objektech DN do 400</t>
  </si>
  <si>
    <t>270089091</t>
  </si>
  <si>
    <t>Bourání stávajícího potrubí z betonu Příplatek k cenám za práce ve štole, v uzavřeném kanálu nebo v objektech DN do 400</t>
  </si>
  <si>
    <t>https://podminky.urs.cz/item/CS_URS_2023_01/810391819</t>
  </si>
  <si>
    <t>89</t>
  </si>
  <si>
    <t>Ostatní konstrukce</t>
  </si>
  <si>
    <t>890411811</t>
  </si>
  <si>
    <t>Bourání šachet z prefabrikovaných skruží ručně obestavěného prostoru do 1,5 m3</t>
  </si>
  <si>
    <t>176972879</t>
  </si>
  <si>
    <t>Bourání šachet a jímek ručně velikosti obestavěného prostoru do 1,5 m3 z prefabrikovaných skruží</t>
  </si>
  <si>
    <t>https://podminky.urs.cz/item/CS_URS_2023_01/890411811</t>
  </si>
  <si>
    <t>"stávající RŠ1"</t>
  </si>
  <si>
    <t>(PI*0,5*0,5*2)</t>
  </si>
  <si>
    <t>894812316</t>
  </si>
  <si>
    <t>Revizní a čistící šachta z PP typ DN 600/200 šachtové dno průtočné 30°, 60°, 90°</t>
  </si>
  <si>
    <t>-854957707</t>
  </si>
  <si>
    <t>Revizní a čistící šachta z polypropylenu PP pro hladké trouby DN 600 šachtové dno (DN šachty / DN trubního vedení) DN 600/200 průtočné 30°,60°,90°</t>
  </si>
  <si>
    <t>https://podminky.urs.cz/item/CS_URS_2023_01/894812316</t>
  </si>
  <si>
    <t>"RŠ1"1</t>
  </si>
  <si>
    <t>894812332</t>
  </si>
  <si>
    <t>Revizní a čistící šachta z PP DN 600 šachtová roura korugovaná světlé hloubky 2000 mm</t>
  </si>
  <si>
    <t>350165576</t>
  </si>
  <si>
    <t>Revizní a čistící šachta z polypropylenu PP pro hladké trouby DN 600 roura šachtová korugovaná, světlé hloubky 2 000 mm</t>
  </si>
  <si>
    <t>https://podminky.urs.cz/item/CS_URS_2023_01/894812332</t>
  </si>
  <si>
    <t>894812339</t>
  </si>
  <si>
    <t>Příplatek k rourám revizní a čistící šachty z PP DN 600 za uříznutí šachtové roury</t>
  </si>
  <si>
    <t>-838648657</t>
  </si>
  <si>
    <t>Revizní a čistící šachta z polypropylenu PP pro hladké trouby DN 600 Příplatek k cenám 2331 - 2334 za uříznutí šachtové roury</t>
  </si>
  <si>
    <t>https://podminky.urs.cz/item/CS_URS_2023_01/894812339</t>
  </si>
  <si>
    <t>894812376</t>
  </si>
  <si>
    <t>Revizní a čistící šachta z PP DN 600 poklop litinový pro třídu zatížení D400 s betonovým prstencem</t>
  </si>
  <si>
    <t>-528325494</t>
  </si>
  <si>
    <t>Revizní a čistící šachta z polypropylenu PP pro hladké trouby DN 600 poklop (mříž) litinový pro třídu zatížení D400 s betonovým prstencem</t>
  </si>
  <si>
    <t>https://podminky.urs.cz/item/CS_URS_2023_01/894812376</t>
  </si>
  <si>
    <t>976085411</t>
  </si>
  <si>
    <t>Vybourání kanalizačních rámů včetně poklopů nebo mříží pl přes 0,6 m2</t>
  </si>
  <si>
    <t>1335447710</t>
  </si>
  <si>
    <t>Vybourání drobných zámečnických a jiných konstrukcí kanalizačních rámů litinových, z rýhovaného plechu nebo betonových včetně poklopů nebo mříží, plochy přes 0,60 m2</t>
  </si>
  <si>
    <t>https://podminky.urs.cz/item/CS_URS_2023_01/976085411</t>
  </si>
  <si>
    <t>1810000076</t>
  </si>
  <si>
    <t>132871983</t>
  </si>
  <si>
    <t>4,557*15</t>
  </si>
  <si>
    <t>-1283359881</t>
  </si>
  <si>
    <t>721</t>
  </si>
  <si>
    <t>Zdravotechnika - vnitřní kanalizace</t>
  </si>
  <si>
    <t>721171803</t>
  </si>
  <si>
    <t>Demontáž potrubí z PVC D do 75</t>
  </si>
  <si>
    <t>326919172</t>
  </si>
  <si>
    <t>Demontáž potrubí z novodurových trub odpadních nebo připojovacích do D 75</t>
  </si>
  <si>
    <t>https://podminky.urs.cz/item/CS_URS_2023_01/721171803</t>
  </si>
  <si>
    <t>721171808</t>
  </si>
  <si>
    <t>Demontáž potrubí z PVC D přes 75 do 114</t>
  </si>
  <si>
    <t>-734606313</t>
  </si>
  <si>
    <t>Demontáž potrubí z novodurových trub odpadních nebo připojovacích přes 75 do D 114</t>
  </si>
  <si>
    <t>https://podminky.urs.cz/item/CS_URS_2023_01/721171808</t>
  </si>
  <si>
    <t>721173401</t>
  </si>
  <si>
    <t>Potrubí kanalizační z PVC SN 4 svodné DN 110</t>
  </si>
  <si>
    <t>-33292492</t>
  </si>
  <si>
    <t>Potrubí z trub PVC SN4 svodné (ležaté) DN 110</t>
  </si>
  <si>
    <t>https://podminky.urs.cz/item/CS_URS_2023_01/721173401</t>
  </si>
  <si>
    <t>721173404</t>
  </si>
  <si>
    <t>Potrubí kanalizační z PVC SN 4 svodné DN 200</t>
  </si>
  <si>
    <t>-136579583</t>
  </si>
  <si>
    <t>Potrubí z trub PVC SN4 svodné (ležaté) DN 200</t>
  </si>
  <si>
    <t>https://podminky.urs.cz/item/CS_URS_2023_01/721173404</t>
  </si>
  <si>
    <t>721173406</t>
  </si>
  <si>
    <t>Potrubí kanalizační z PVC SN 4 svodné DN 315</t>
  </si>
  <si>
    <t>1092813789</t>
  </si>
  <si>
    <t>Potrubí z trub PVC SN4 svodné (ležaté) DN 315</t>
  </si>
  <si>
    <t>https://podminky.urs.cz/item/CS_URS_2023_01/721173406</t>
  </si>
  <si>
    <t>"v protlaku"17</t>
  </si>
  <si>
    <t>721174005</t>
  </si>
  <si>
    <t>Potrubí kanalizační z PP svodné DN 110</t>
  </si>
  <si>
    <t>-1850728300</t>
  </si>
  <si>
    <t>Potrubí z trub polypropylenových svodné (ležaté) DN 110</t>
  </si>
  <si>
    <t>https://podminky.urs.cz/item/CS_URS_2023_01/721174005</t>
  </si>
  <si>
    <t>721174042</t>
  </si>
  <si>
    <t>Potrubí kanalizační z PP připojovací DN 40</t>
  </si>
  <si>
    <t>1349250466</t>
  </si>
  <si>
    <t>Potrubí z trub polypropylenových připojovací DN 40</t>
  </si>
  <si>
    <t>https://podminky.urs.cz/item/CS_URS_2023_01/721174042</t>
  </si>
  <si>
    <t>721194104</t>
  </si>
  <si>
    <t>Vyvedení a upevnění odpadních výpustek DN 40</t>
  </si>
  <si>
    <t>1339343404</t>
  </si>
  <si>
    <t>Vyměření přípojek na potrubí vyvedení a upevnění odpadních výpustek DN 40</t>
  </si>
  <si>
    <t>https://podminky.urs.cz/item/CS_URS_2023_01/721194104</t>
  </si>
  <si>
    <t>721194109</t>
  </si>
  <si>
    <t>Vyvedení a upevnění odpadních výpustek DN 110</t>
  </si>
  <si>
    <t>-512749708</t>
  </si>
  <si>
    <t>Vyměření přípojek na potrubí vyvedení a upevnění odpadních výpustek DN 110</t>
  </si>
  <si>
    <t>https://podminky.urs.cz/item/CS_URS_2023_01/721194109</t>
  </si>
  <si>
    <t>721290111</t>
  </si>
  <si>
    <t>Zkouška těsnosti potrubí kanalizace vodou DN do 125</t>
  </si>
  <si>
    <t>-2000801775</t>
  </si>
  <si>
    <t>Zkouška těsnosti kanalizace v objektech vodou do DN 125</t>
  </si>
  <si>
    <t>https://podminky.urs.cz/item/CS_URS_2023_01/721290111</t>
  </si>
  <si>
    <t>3+2+1</t>
  </si>
  <si>
    <t>721290112</t>
  </si>
  <si>
    <t>Zkouška těsnosti potrubí kanalizace vodou DN 150/DN 200</t>
  </si>
  <si>
    <t>-1089071293</t>
  </si>
  <si>
    <t>Zkouška těsnosti kanalizace v objektech vodou DN 150 nebo DN 200</t>
  </si>
  <si>
    <t>https://podminky.urs.cz/item/CS_URS_2023_01/721290112</t>
  </si>
  <si>
    <t>998721101</t>
  </si>
  <si>
    <t>Přesun hmot tonážní pro vnitřní kanalizace v objektech v do 6 m</t>
  </si>
  <si>
    <t>-49395422</t>
  </si>
  <si>
    <t>Přesun hmot pro vnitřní kanalizace stanovený z hmotnosti přesunovaného materiálu vodorovná dopravní vzdálenost do 50 m v objektech výšky do 6 m</t>
  </si>
  <si>
    <t>https://podminky.urs.cz/item/CS_URS_2023_01/998721101</t>
  </si>
  <si>
    <t>998721181</t>
  </si>
  <si>
    <t>Příplatek k přesunu hmot tonážní 721 prováděný bez použití mechanizace</t>
  </si>
  <si>
    <t>-420912978</t>
  </si>
  <si>
    <t>Přesun hmot pro vnitřní kanalizace stanovený z hmotnosti přesunovaného materiálu Příplatek k ceně za přesun prováděný bez použití mechanizace pro jakoukoliv výšku objektu</t>
  </si>
  <si>
    <t>https://podminky.urs.cz/item/CS_URS_2023_01/998721181</t>
  </si>
  <si>
    <t>725</t>
  </si>
  <si>
    <t>Zdravotechnika - zařizovací předměty</t>
  </si>
  <si>
    <t>725110811</t>
  </si>
  <si>
    <t>Demontáž klozetů splachovací s nádrží</t>
  </si>
  <si>
    <t>soubor</t>
  </si>
  <si>
    <t>-1486266431</t>
  </si>
  <si>
    <t>Demontáž klozetů splachovacích s nádrží nebo tlakovým splachovačem</t>
  </si>
  <si>
    <t>https://podminky.urs.cz/item/CS_URS_2023_01/725110811</t>
  </si>
  <si>
    <t>725112002</t>
  </si>
  <si>
    <t>Klozet keramický standardní samostatně stojící s hlubokým splachováním odpad svislý</t>
  </si>
  <si>
    <t>1894394026</t>
  </si>
  <si>
    <t>Zařízení záchodů klozety keramické standardní samostatně stojící s hlubokým splachováním odpad svislý</t>
  </si>
  <si>
    <t>https://podminky.urs.cz/item/CS_URS_2023_01/725112002</t>
  </si>
  <si>
    <t>725210821</t>
  </si>
  <si>
    <t>Demontáž umyvadel bez výtokových armatur</t>
  </si>
  <si>
    <t>-16964557</t>
  </si>
  <si>
    <t>Demontáž umyvadel bez výtokových armatur umyvadel</t>
  </si>
  <si>
    <t>https://podminky.urs.cz/item/CS_URS_2023_01/725210821</t>
  </si>
  <si>
    <t>725211616</t>
  </si>
  <si>
    <t>Umyvadlo keramické bílé šířky 550 mm s krytem na sifon připevněné na stěnu šrouby</t>
  </si>
  <si>
    <t>1892506600</t>
  </si>
  <si>
    <t>Umyvadla keramická bílá bez výtokových armatur připevněná na stěnu šrouby s krytem na sifon (polosloupem), šířka umyvadla 550 mm</t>
  </si>
  <si>
    <t>https://podminky.urs.cz/item/CS_URS_2023_01/725211616</t>
  </si>
  <si>
    <t>725813111</t>
  </si>
  <si>
    <t>Ventil rohový bez připojovací trubičky nebo flexi hadičky G 1/2"</t>
  </si>
  <si>
    <t>-2110841110</t>
  </si>
  <si>
    <t>Ventily rohové bez připojovací trubičky nebo flexi hadičky G 1/2"</t>
  </si>
  <si>
    <t>https://podminky.urs.cz/item/CS_URS_2023_01/725813111</t>
  </si>
  <si>
    <t>"U"1+1</t>
  </si>
  <si>
    <t>"WC"1</t>
  </si>
  <si>
    <t>55190001.Rflexi</t>
  </si>
  <si>
    <t>flexi hadice k baterii</t>
  </si>
  <si>
    <t>-882575955</t>
  </si>
  <si>
    <t>flexi hadice ohebná sanitární D 9x13mm FF 3/8" 500mm</t>
  </si>
  <si>
    <t>725820801</t>
  </si>
  <si>
    <t>Demontáž baterie nástěnné do G 3 / 4</t>
  </si>
  <si>
    <t>-1095176987</t>
  </si>
  <si>
    <t>Demontáž baterií nástěnných do G 3/4</t>
  </si>
  <si>
    <t>https://podminky.urs.cz/item/CS_URS_2023_01/725820801</t>
  </si>
  <si>
    <t>725822612</t>
  </si>
  <si>
    <t>Baterie umyvadlová stojánková páková s výpustí</t>
  </si>
  <si>
    <t>-1054288406</t>
  </si>
  <si>
    <t>725861102</t>
  </si>
  <si>
    <t>Zápachová uzávěrka pro umyvadla DN 40</t>
  </si>
  <si>
    <t>-29082915</t>
  </si>
  <si>
    <t>Zápachové uzávěrky zařizovacích předmětů pro umyvadla DN 40</t>
  </si>
  <si>
    <t>https://podminky.urs.cz/item/CS_URS_2023_01/725861102</t>
  </si>
  <si>
    <t>725900952.R</t>
  </si>
  <si>
    <t>Přišroubování doplňků koupelen</t>
  </si>
  <si>
    <t>-346811734</t>
  </si>
  <si>
    <t>1+1+1+1</t>
  </si>
  <si>
    <t>554310990.Rda</t>
  </si>
  <si>
    <t>dávkovač tekutého mýdla</t>
  </si>
  <si>
    <t>1817977754</t>
  </si>
  <si>
    <t>55431079</t>
  </si>
  <si>
    <t>koš odpadkový nášlapný plastový 6L</t>
  </si>
  <si>
    <t>148540191</t>
  </si>
  <si>
    <t>55431086</t>
  </si>
  <si>
    <t>zásobník papírových ručníků skládaných komaxit bílý</t>
  </si>
  <si>
    <t>-1597416807</t>
  </si>
  <si>
    <t>554310000.Rwc</t>
  </si>
  <si>
    <t>držák na WC štětku+štětka</t>
  </si>
  <si>
    <t>set</t>
  </si>
  <si>
    <t>-2108392960</t>
  </si>
  <si>
    <t>998725101</t>
  </si>
  <si>
    <t>Přesun hmot tonážní pro zařizovací předměty v objektech v do 6 m</t>
  </si>
  <si>
    <t>1124411193</t>
  </si>
  <si>
    <t>Přesun hmot pro zařizovací předměty stanovený z hmotnosti přesunovaného materiálu vodorovná dopravní vzdálenost do 50 m v objektech výšky do 6 m</t>
  </si>
  <si>
    <t>https://podminky.urs.cz/item/CS_URS_2023_01/998725101</t>
  </si>
  <si>
    <t>998725181</t>
  </si>
  <si>
    <t>Příplatek k přesunu hmot tonážní 725 prováděný bez použití mechanizace</t>
  </si>
  <si>
    <t>-442419716</t>
  </si>
  <si>
    <t>Přesun hmot pro zařizovací předměty stanovený z hmotnosti přesunovaného materiálu Příplatek k cenám za přesun prováděný bez použití mechanizace pro jakoukoliv výšku objektu</t>
  </si>
  <si>
    <t>https://podminky.urs.cz/item/CS_URS_2023_01/998725181</t>
  </si>
  <si>
    <t>HZS</t>
  </si>
  <si>
    <t>Hodinové zúčtovací sazby</t>
  </si>
  <si>
    <t>HZS2211</t>
  </si>
  <si>
    <t>Hodinová zúčtovací sazba instalatér</t>
  </si>
  <si>
    <t>hod</t>
  </si>
  <si>
    <t>512</t>
  </si>
  <si>
    <t>1573070126</t>
  </si>
  <si>
    <t>Hodinové zúčtovací sazby profesí PSV provádění stavebních instalací instalatér</t>
  </si>
  <si>
    <t>https://podminky.urs.cz/item/CS_URS_2023_01/HZS2211</t>
  </si>
  <si>
    <t>"napojení na stávájící rozvody v rámci stávajícího objektu ve  dvou místech"</t>
  </si>
  <si>
    <t>"napojení ana stávající rozvody venkovního terénu ve třech místech"</t>
  </si>
  <si>
    <t>"další práce dle TZ a výkresu neobsažené v položkách"</t>
  </si>
  <si>
    <t>(7,5*2)*2</t>
  </si>
  <si>
    <t>materilá.Rvoda</t>
  </si>
  <si>
    <t>materiál pro HZS ( příslušenství kanalizace - spojky, odbočky přechodky, vodotěsná manžeta pro prostup základem atd.)</t>
  </si>
  <si>
    <t>kpl</t>
  </si>
  <si>
    <t>-1705598945</t>
  </si>
  <si>
    <t>"kalkolováno 1% z ceny D.1.4"1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</si>
  <si>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</si>
  <si>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</si>
  <si>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</si>
  <si>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</si>
  <si>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</si>
  <si>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</si>
  <si>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</si>
  <si>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</si>
  <si>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</si>
  <si>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</si>
  <si>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</si>
  <si>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</si>
  <si>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1024</t>
  </si>
  <si>
    <t>-1492209294</t>
  </si>
  <si>
    <t>"polopisné a výškopisné vytyčení stavby ( jam)"1</t>
  </si>
  <si>
    <t>012303000</t>
  </si>
  <si>
    <t>Geodetické práce po výstavbě</t>
  </si>
  <si>
    <t>1102498219</t>
  </si>
  <si>
    <t>"zameření přípojky"1</t>
  </si>
  <si>
    <t>VRN3</t>
  </si>
  <si>
    <t>Zařízení staveniště</t>
  </si>
  <si>
    <t>030001000</t>
  </si>
  <si>
    <t>Zařízení staveniště (mobilní WC, mobilní sklad, oplocení ZS, pronájem ploch atd.)</t>
  </si>
  <si>
    <t>87649701</t>
  </si>
  <si>
    <t>"1,8%"1</t>
  </si>
  <si>
    <t>VRN7</t>
  </si>
  <si>
    <t>Provozní vlivy</t>
  </si>
  <si>
    <t>071002000</t>
  </si>
  <si>
    <t>Provoz investora, třetích osob</t>
  </si>
  <si>
    <t>1169139546</t>
  </si>
  <si>
    <t>"1%"1</t>
  </si>
  <si>
    <t>075002000</t>
  </si>
  <si>
    <t>Ochranná pásma- práce v ochranném pásmů rozvodů DISTEP</t>
  </si>
  <si>
    <t>957870651</t>
  </si>
  <si>
    <t>"1,5%"1</t>
  </si>
  <si>
    <t>VRN9</t>
  </si>
  <si>
    <t>Ostatní náklady</t>
  </si>
  <si>
    <t>090001000</t>
  </si>
  <si>
    <t>Ostatní náklady - vytyčení inž.sítí</t>
  </si>
  <si>
    <t>922134569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</si>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</sst>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631311124" TargetMode="External"/><Relationship Id="rId21" Type="http://schemas.openxmlformats.org/officeDocument/2006/relationships/hyperlink" Target="https://podminky.urs.cz/item/CS_URS_2023_01/566901141" TargetMode="External"/><Relationship Id="rId34" Type="http://schemas.openxmlformats.org/officeDocument/2006/relationships/hyperlink" Target="https://podminky.urs.cz/item/CS_URS_2023_01/965081213" TargetMode="External"/><Relationship Id="rId42" Type="http://schemas.openxmlformats.org/officeDocument/2006/relationships/hyperlink" Target="https://podminky.urs.cz/item/CS_URS_2023_01/711111001" TargetMode="External"/><Relationship Id="rId47" Type="http://schemas.openxmlformats.org/officeDocument/2006/relationships/hyperlink" Target="https://podminky.urs.cz/item/CS_URS_2023_01/998711181" TargetMode="External"/><Relationship Id="rId50" Type="http://schemas.openxmlformats.org/officeDocument/2006/relationships/hyperlink" Target="https://podminky.urs.cz/item/CS_URS_2023_01/771121011" TargetMode="External"/><Relationship Id="rId55" Type="http://schemas.openxmlformats.org/officeDocument/2006/relationships/hyperlink" Target="https://podminky.urs.cz/item/CS_URS_2023_01/998771101" TargetMode="External"/><Relationship Id="rId63" Type="http://schemas.openxmlformats.org/officeDocument/2006/relationships/hyperlink" Target="https://podminky.urs.cz/item/CS_URS_2023_01/998781181" TargetMode="External"/><Relationship Id="rId7" Type="http://schemas.openxmlformats.org/officeDocument/2006/relationships/hyperlink" Target="https://podminky.urs.cz/item/CS_URS_2023_01/141721218" TargetMode="External"/><Relationship Id="rId2" Type="http://schemas.openxmlformats.org/officeDocument/2006/relationships/hyperlink" Target="https://podminky.urs.cz/item/CS_URS_2023_01/113107042" TargetMode="External"/><Relationship Id="rId16" Type="http://schemas.openxmlformats.org/officeDocument/2006/relationships/hyperlink" Target="https://podminky.urs.cz/item/CS_URS_2023_01/175111101" TargetMode="External"/><Relationship Id="rId29" Type="http://schemas.openxmlformats.org/officeDocument/2006/relationships/hyperlink" Target="https://podminky.urs.cz/item/CS_URS_2023_01/949101111" TargetMode="External"/><Relationship Id="rId11" Type="http://schemas.openxmlformats.org/officeDocument/2006/relationships/hyperlink" Target="https://podminky.urs.cz/item/CS_URS_2023_01/162211319" TargetMode="External"/><Relationship Id="rId24" Type="http://schemas.openxmlformats.org/officeDocument/2006/relationships/hyperlink" Target="https://podminky.urs.cz/item/CS_URS_2023_01/572340111" TargetMode="External"/><Relationship Id="rId32" Type="http://schemas.openxmlformats.org/officeDocument/2006/relationships/hyperlink" Target="https://podminky.urs.cz/item/CS_URS_2023_01/965043431" TargetMode="External"/><Relationship Id="rId37" Type="http://schemas.openxmlformats.org/officeDocument/2006/relationships/hyperlink" Target="https://podminky.urs.cz/item/CS_URS_2023_01/997006519" TargetMode="External"/><Relationship Id="rId40" Type="http://schemas.openxmlformats.org/officeDocument/2006/relationships/hyperlink" Target="https://podminky.urs.cz/item/CS_URS_2023_01/997013655" TargetMode="External"/><Relationship Id="rId45" Type="http://schemas.openxmlformats.org/officeDocument/2006/relationships/hyperlink" Target="https://podminky.urs.cz/item/CS_URS_2023_01/711141559" TargetMode="External"/><Relationship Id="rId53" Type="http://schemas.openxmlformats.org/officeDocument/2006/relationships/hyperlink" Target="https://podminky.urs.cz/item/CS_URS_2023_01/771577111" TargetMode="External"/><Relationship Id="rId58" Type="http://schemas.openxmlformats.org/officeDocument/2006/relationships/hyperlink" Target="https://podminky.urs.cz/item/CS_URS_2023_01/781474115" TargetMode="External"/><Relationship Id="rId66" Type="http://schemas.openxmlformats.org/officeDocument/2006/relationships/printerSettings" Target="../printerSettings/printerSettings2.bin"/><Relationship Id="rId5" Type="http://schemas.openxmlformats.org/officeDocument/2006/relationships/hyperlink" Target="https://podminky.urs.cz/item/CS_URS_2023_01/131151100" TargetMode="External"/><Relationship Id="rId61" Type="http://schemas.openxmlformats.org/officeDocument/2006/relationships/hyperlink" Target="https://podminky.urs.cz/item/CS_URS_2023_01/781494511" TargetMode="External"/><Relationship Id="rId19" Type="http://schemas.openxmlformats.org/officeDocument/2006/relationships/hyperlink" Target="https://podminky.urs.cz/item/CS_URS_2023_01/273313611" TargetMode="External"/><Relationship Id="rId14" Type="http://schemas.openxmlformats.org/officeDocument/2006/relationships/hyperlink" Target="https://podminky.urs.cz/item/CS_URS_2023_01/171251201" TargetMode="External"/><Relationship Id="rId22" Type="http://schemas.openxmlformats.org/officeDocument/2006/relationships/hyperlink" Target="https://podminky.urs.cz/item/CS_URS_2023_01/566901142" TargetMode="External"/><Relationship Id="rId27" Type="http://schemas.openxmlformats.org/officeDocument/2006/relationships/hyperlink" Target="https://podminky.urs.cz/item/CS_URS_2023_01/916231213" TargetMode="External"/><Relationship Id="rId30" Type="http://schemas.openxmlformats.org/officeDocument/2006/relationships/hyperlink" Target="https://podminky.urs.cz/item/CS_URS_2023_01/952901111" TargetMode="External"/><Relationship Id="rId35" Type="http://schemas.openxmlformats.org/officeDocument/2006/relationships/hyperlink" Target="https://podminky.urs.cz/item/CS_URS_2023_01/978059541" TargetMode="External"/><Relationship Id="rId43" Type="http://schemas.openxmlformats.org/officeDocument/2006/relationships/hyperlink" Target="https://podminky.urs.cz/item/CS_URS_2023_01/711113117" TargetMode="External"/><Relationship Id="rId48" Type="http://schemas.openxmlformats.org/officeDocument/2006/relationships/hyperlink" Target="https://podminky.urs.cz/item/CS_URS_2023_01/766691914" TargetMode="External"/><Relationship Id="rId56" Type="http://schemas.openxmlformats.org/officeDocument/2006/relationships/hyperlink" Target="https://podminky.urs.cz/item/CS_URS_2023_01/998771181" TargetMode="External"/><Relationship Id="rId64" Type="http://schemas.openxmlformats.org/officeDocument/2006/relationships/hyperlink" Target="https://podminky.urs.cz/item/CS_URS_2023_01/784181101" TargetMode="External"/><Relationship Id="rId8" Type="http://schemas.openxmlformats.org/officeDocument/2006/relationships/hyperlink" Target="https://podminky.urs.cz/item/CS_URS_2023_01/151811133" TargetMode="External"/><Relationship Id="rId51" Type="http://schemas.openxmlformats.org/officeDocument/2006/relationships/hyperlink" Target="https://podminky.urs.cz/item/CS_URS_2023_01/771151021" TargetMode="External"/><Relationship Id="rId3" Type="http://schemas.openxmlformats.org/officeDocument/2006/relationships/hyperlink" Target="https://podminky.urs.cz/item/CS_URS_2023_01/113202111" TargetMode="External"/><Relationship Id="rId12" Type="http://schemas.openxmlformats.org/officeDocument/2006/relationships/hyperlink" Target="https://podminky.urs.cz/item/CS_URS_2023_01/162751117" TargetMode="External"/><Relationship Id="rId17" Type="http://schemas.openxmlformats.org/officeDocument/2006/relationships/hyperlink" Target="https://podminky.urs.cz/item/CS_URS_2023_01/181311103" TargetMode="External"/><Relationship Id="rId25" Type="http://schemas.openxmlformats.org/officeDocument/2006/relationships/hyperlink" Target="https://podminky.urs.cz/item/CS_URS_2023_01/599141111" TargetMode="External"/><Relationship Id="rId33" Type="http://schemas.openxmlformats.org/officeDocument/2006/relationships/hyperlink" Target="https://podminky.urs.cz/item/CS_URS_2023_01/965081212" TargetMode="External"/><Relationship Id="rId38" Type="http://schemas.openxmlformats.org/officeDocument/2006/relationships/hyperlink" Target="https://podminky.urs.cz/item/CS_URS_2023_01/997013631" TargetMode="External"/><Relationship Id="rId46" Type="http://schemas.openxmlformats.org/officeDocument/2006/relationships/hyperlink" Target="https://podminky.urs.cz/item/CS_URS_2023_01/998711101" TargetMode="External"/><Relationship Id="rId59" Type="http://schemas.openxmlformats.org/officeDocument/2006/relationships/hyperlink" Target="https://podminky.urs.cz/item/CS_URS_2023_01/781477111" TargetMode="External"/><Relationship Id="rId67" Type="http://schemas.openxmlformats.org/officeDocument/2006/relationships/drawing" Target="../drawings/drawing2.xml"/><Relationship Id="rId20" Type="http://schemas.openxmlformats.org/officeDocument/2006/relationships/hyperlink" Target="https://podminky.urs.cz/item/CS_URS_2023_01/451573111" TargetMode="External"/><Relationship Id="rId41" Type="http://schemas.openxmlformats.org/officeDocument/2006/relationships/hyperlink" Target="https://podminky.urs.cz/item/CS_URS_2023_01/998011001" TargetMode="External"/><Relationship Id="rId54" Type="http://schemas.openxmlformats.org/officeDocument/2006/relationships/hyperlink" Target="https://podminky.urs.cz/item/CS_URS_2023_01/771577114" TargetMode="External"/><Relationship Id="rId62" Type="http://schemas.openxmlformats.org/officeDocument/2006/relationships/hyperlink" Target="https://podminky.urs.cz/item/CS_URS_2023_01/998781101" TargetMode="External"/><Relationship Id="rId1" Type="http://schemas.openxmlformats.org/officeDocument/2006/relationships/hyperlink" Target="https://podminky.urs.cz/item/CS_URS_2023_01/113107022" TargetMode="External"/><Relationship Id="rId6" Type="http://schemas.openxmlformats.org/officeDocument/2006/relationships/hyperlink" Target="https://podminky.urs.cz/item/CS_URS_2023_01/139751101" TargetMode="External"/><Relationship Id="rId15" Type="http://schemas.openxmlformats.org/officeDocument/2006/relationships/hyperlink" Target="https://podminky.urs.cz/item/CS_URS_2023_01/174111101" TargetMode="External"/><Relationship Id="rId23" Type="http://schemas.openxmlformats.org/officeDocument/2006/relationships/hyperlink" Target="https://podminky.urs.cz/item/CS_URS_2023_01/572330111" TargetMode="External"/><Relationship Id="rId28" Type="http://schemas.openxmlformats.org/officeDocument/2006/relationships/hyperlink" Target="https://podminky.urs.cz/item/CS_URS_2023_01/919735112" TargetMode="External"/><Relationship Id="rId36" Type="http://schemas.openxmlformats.org/officeDocument/2006/relationships/hyperlink" Target="https://podminky.urs.cz/item/CS_URS_2023_01/997006512" TargetMode="External"/><Relationship Id="rId49" Type="http://schemas.openxmlformats.org/officeDocument/2006/relationships/hyperlink" Target="https://podminky.urs.cz/item/CS_URS_2023_01/771111011" TargetMode="External"/><Relationship Id="rId57" Type="http://schemas.openxmlformats.org/officeDocument/2006/relationships/hyperlink" Target="https://podminky.urs.cz/item/CS_URS_2023_01/781121011" TargetMode="External"/><Relationship Id="rId10" Type="http://schemas.openxmlformats.org/officeDocument/2006/relationships/hyperlink" Target="https://podminky.urs.cz/item/CS_URS_2023_01/162211311" TargetMode="External"/><Relationship Id="rId31" Type="http://schemas.openxmlformats.org/officeDocument/2006/relationships/hyperlink" Target="https://podminky.urs.cz/item/CS_URS_2023_01/965043321" TargetMode="External"/><Relationship Id="rId44" Type="http://schemas.openxmlformats.org/officeDocument/2006/relationships/hyperlink" Target="https://podminky.urs.cz/item/CS_URS_2023_01/711113127" TargetMode="External"/><Relationship Id="rId52" Type="http://schemas.openxmlformats.org/officeDocument/2006/relationships/hyperlink" Target="https://podminky.urs.cz/item/CS_URS_2023_01/771574115" TargetMode="External"/><Relationship Id="rId60" Type="http://schemas.openxmlformats.org/officeDocument/2006/relationships/hyperlink" Target="https://podminky.urs.cz/item/CS_URS_2023_01/781477114" TargetMode="External"/><Relationship Id="rId65" Type="http://schemas.openxmlformats.org/officeDocument/2006/relationships/hyperlink" Target="https://podminky.urs.cz/item/CS_URS_2023_01/784211111" TargetMode="External"/><Relationship Id="rId4" Type="http://schemas.openxmlformats.org/officeDocument/2006/relationships/hyperlink" Target="https://podminky.urs.cz/item/CS_URS_2023_01/131113132" TargetMode="External"/><Relationship Id="rId9" Type="http://schemas.openxmlformats.org/officeDocument/2006/relationships/hyperlink" Target="https://podminky.urs.cz/item/CS_URS_2023_01/151811233" TargetMode="External"/><Relationship Id="rId13" Type="http://schemas.openxmlformats.org/officeDocument/2006/relationships/hyperlink" Target="https://podminky.urs.cz/item/CS_URS_2023_01/171201221" TargetMode="External"/><Relationship Id="rId18" Type="http://schemas.openxmlformats.org/officeDocument/2006/relationships/hyperlink" Target="https://podminky.urs.cz/item/CS_URS_2023_01/181411131" TargetMode="External"/><Relationship Id="rId39" Type="http://schemas.openxmlformats.org/officeDocument/2006/relationships/hyperlink" Target="https://podminky.urs.cz/item/CS_URS_2023_01/997013645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721171808" TargetMode="External"/><Relationship Id="rId18" Type="http://schemas.openxmlformats.org/officeDocument/2006/relationships/hyperlink" Target="https://podminky.urs.cz/item/CS_URS_2023_01/721174042" TargetMode="External"/><Relationship Id="rId26" Type="http://schemas.openxmlformats.org/officeDocument/2006/relationships/hyperlink" Target="https://podminky.urs.cz/item/CS_URS_2023_01/725112002" TargetMode="External"/><Relationship Id="rId3" Type="http://schemas.openxmlformats.org/officeDocument/2006/relationships/hyperlink" Target="https://podminky.urs.cz/item/CS_URS_2023_01/890411811" TargetMode="External"/><Relationship Id="rId21" Type="http://schemas.openxmlformats.org/officeDocument/2006/relationships/hyperlink" Target="https://podminky.urs.cz/item/CS_URS_2023_01/721290111" TargetMode="External"/><Relationship Id="rId34" Type="http://schemas.openxmlformats.org/officeDocument/2006/relationships/hyperlink" Target="https://podminky.urs.cz/item/CS_URS_2023_01/HZS2211" TargetMode="External"/><Relationship Id="rId7" Type="http://schemas.openxmlformats.org/officeDocument/2006/relationships/hyperlink" Target="https://podminky.urs.cz/item/CS_URS_2023_01/894812376" TargetMode="External"/><Relationship Id="rId12" Type="http://schemas.openxmlformats.org/officeDocument/2006/relationships/hyperlink" Target="https://podminky.urs.cz/item/CS_URS_2023_01/721171803" TargetMode="External"/><Relationship Id="rId17" Type="http://schemas.openxmlformats.org/officeDocument/2006/relationships/hyperlink" Target="https://podminky.urs.cz/item/CS_URS_2023_01/721174005" TargetMode="External"/><Relationship Id="rId25" Type="http://schemas.openxmlformats.org/officeDocument/2006/relationships/hyperlink" Target="https://podminky.urs.cz/item/CS_URS_2023_01/725110811" TargetMode="External"/><Relationship Id="rId33" Type="http://schemas.openxmlformats.org/officeDocument/2006/relationships/hyperlink" Target="https://podminky.urs.cz/item/CS_URS_2023_01/998725181" TargetMode="External"/><Relationship Id="rId2" Type="http://schemas.openxmlformats.org/officeDocument/2006/relationships/hyperlink" Target="https://podminky.urs.cz/item/CS_URS_2023_01/810391819" TargetMode="External"/><Relationship Id="rId16" Type="http://schemas.openxmlformats.org/officeDocument/2006/relationships/hyperlink" Target="https://podminky.urs.cz/item/CS_URS_2023_01/721173406" TargetMode="External"/><Relationship Id="rId20" Type="http://schemas.openxmlformats.org/officeDocument/2006/relationships/hyperlink" Target="https://podminky.urs.cz/item/CS_URS_2023_01/721194109" TargetMode="External"/><Relationship Id="rId29" Type="http://schemas.openxmlformats.org/officeDocument/2006/relationships/hyperlink" Target="https://podminky.urs.cz/item/CS_URS_2023_01/725813111" TargetMode="External"/><Relationship Id="rId1" Type="http://schemas.openxmlformats.org/officeDocument/2006/relationships/hyperlink" Target="https://podminky.urs.cz/item/CS_URS_2023_01/810351811" TargetMode="External"/><Relationship Id="rId6" Type="http://schemas.openxmlformats.org/officeDocument/2006/relationships/hyperlink" Target="https://podminky.urs.cz/item/CS_URS_2023_01/894812339" TargetMode="External"/><Relationship Id="rId11" Type="http://schemas.openxmlformats.org/officeDocument/2006/relationships/hyperlink" Target="https://podminky.urs.cz/item/CS_URS_2023_01/997013631" TargetMode="External"/><Relationship Id="rId24" Type="http://schemas.openxmlformats.org/officeDocument/2006/relationships/hyperlink" Target="https://podminky.urs.cz/item/CS_URS_2023_01/998721181" TargetMode="External"/><Relationship Id="rId32" Type="http://schemas.openxmlformats.org/officeDocument/2006/relationships/hyperlink" Target="https://podminky.urs.cz/item/CS_URS_2023_01/998725101" TargetMode="External"/><Relationship Id="rId5" Type="http://schemas.openxmlformats.org/officeDocument/2006/relationships/hyperlink" Target="https://podminky.urs.cz/item/CS_URS_2023_01/894812332" TargetMode="External"/><Relationship Id="rId15" Type="http://schemas.openxmlformats.org/officeDocument/2006/relationships/hyperlink" Target="https://podminky.urs.cz/item/CS_URS_2023_01/721173404" TargetMode="External"/><Relationship Id="rId23" Type="http://schemas.openxmlformats.org/officeDocument/2006/relationships/hyperlink" Target="https://podminky.urs.cz/item/CS_URS_2023_01/998721101" TargetMode="External"/><Relationship Id="rId28" Type="http://schemas.openxmlformats.org/officeDocument/2006/relationships/hyperlink" Target="https://podminky.urs.cz/item/CS_URS_2023_01/725211616" TargetMode="External"/><Relationship Id="rId36" Type="http://schemas.openxmlformats.org/officeDocument/2006/relationships/drawing" Target="../drawings/drawing3.xml"/><Relationship Id="rId10" Type="http://schemas.openxmlformats.org/officeDocument/2006/relationships/hyperlink" Target="https://podminky.urs.cz/item/CS_URS_2023_01/997006519" TargetMode="External"/><Relationship Id="rId19" Type="http://schemas.openxmlformats.org/officeDocument/2006/relationships/hyperlink" Target="https://podminky.urs.cz/item/CS_URS_2023_01/721194104" TargetMode="External"/><Relationship Id="rId31" Type="http://schemas.openxmlformats.org/officeDocument/2006/relationships/hyperlink" Target="https://podminky.urs.cz/item/CS_URS_2023_01/725861102" TargetMode="External"/><Relationship Id="rId4" Type="http://schemas.openxmlformats.org/officeDocument/2006/relationships/hyperlink" Target="https://podminky.urs.cz/item/CS_URS_2023_01/894812316" TargetMode="External"/><Relationship Id="rId9" Type="http://schemas.openxmlformats.org/officeDocument/2006/relationships/hyperlink" Target="https://podminky.urs.cz/item/CS_URS_2023_01/997006512" TargetMode="External"/><Relationship Id="rId14" Type="http://schemas.openxmlformats.org/officeDocument/2006/relationships/hyperlink" Target="https://podminky.urs.cz/item/CS_URS_2023_01/721173401" TargetMode="External"/><Relationship Id="rId22" Type="http://schemas.openxmlformats.org/officeDocument/2006/relationships/hyperlink" Target="https://podminky.urs.cz/item/CS_URS_2023_01/721290112" TargetMode="External"/><Relationship Id="rId27" Type="http://schemas.openxmlformats.org/officeDocument/2006/relationships/hyperlink" Target="https://podminky.urs.cz/item/CS_URS_2023_01/725210821" TargetMode="External"/><Relationship Id="rId30" Type="http://schemas.openxmlformats.org/officeDocument/2006/relationships/hyperlink" Target="https://podminky.urs.cz/item/CS_URS_2023_01/725820801" TargetMode="External"/><Relationship Id="rId35" Type="http://schemas.openxmlformats.org/officeDocument/2006/relationships/printerSettings" Target="../printerSettings/printerSettings3.bin"/><Relationship Id="rId8" Type="http://schemas.openxmlformats.org/officeDocument/2006/relationships/hyperlink" Target="https://podminky.urs.cz/item/CS_URS_2023_01/976085411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35"/>
      <c r="AS2" s="335"/>
      <c r="AT2" s="335"/>
      <c r="AU2" s="335"/>
      <c r="AV2" s="335"/>
      <c r="AW2" s="335"/>
      <c r="AX2" s="335"/>
      <c r="AY2" s="335"/>
      <c r="AZ2" s="335"/>
      <c r="BA2" s="335"/>
      <c r="BB2" s="335"/>
      <c r="BC2" s="335"/>
      <c r="BD2" s="335"/>
      <c r="BE2" s="335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66" t="s">
        <v>14</v>
      </c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367"/>
      <c r="AJ5" s="367"/>
      <c r="AK5" s="367"/>
      <c r="AL5" s="367"/>
      <c r="AM5" s="367"/>
      <c r="AN5" s="367"/>
      <c r="AO5" s="367"/>
      <c r="AP5" s="24"/>
      <c r="AQ5" s="24"/>
      <c r="AR5" s="22"/>
      <c r="BE5" s="363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68" t="s">
        <v>17</v>
      </c>
      <c r="L6" s="367"/>
      <c r="M6" s="367"/>
      <c r="N6" s="367"/>
      <c r="O6" s="367"/>
      <c r="P6" s="367"/>
      <c r="Q6" s="367"/>
      <c r="R6" s="367"/>
      <c r="S6" s="367"/>
      <c r="T6" s="367"/>
      <c r="U6" s="367"/>
      <c r="V6" s="367"/>
      <c r="W6" s="367"/>
      <c r="X6" s="367"/>
      <c r="Y6" s="367"/>
      <c r="Z6" s="367"/>
      <c r="AA6" s="367"/>
      <c r="AB6" s="367"/>
      <c r="AC6" s="367"/>
      <c r="AD6" s="367"/>
      <c r="AE6" s="367"/>
      <c r="AF6" s="367"/>
      <c r="AG6" s="367"/>
      <c r="AH6" s="367"/>
      <c r="AI6" s="367"/>
      <c r="AJ6" s="367"/>
      <c r="AK6" s="367"/>
      <c r="AL6" s="367"/>
      <c r="AM6" s="367"/>
      <c r="AN6" s="367"/>
      <c r="AO6" s="367"/>
      <c r="AP6" s="24"/>
      <c r="AQ6" s="24"/>
      <c r="AR6" s="22"/>
      <c r="BE6" s="364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64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64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64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64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64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64"/>
      <c r="BS12" s="19" t="s">
        <v>6</v>
      </c>
    </row>
    <row r="13" spans="1:74" s="1" customFormat="1" ht="12" customHeight="1">
      <c r="B13" s="23"/>
      <c r="C13" s="24"/>
      <c r="D13" s="31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29</v>
      </c>
      <c r="AO13" s="24"/>
      <c r="AP13" s="24"/>
      <c r="AQ13" s="24"/>
      <c r="AR13" s="22"/>
      <c r="BE13" s="364"/>
      <c r="BS13" s="19" t="s">
        <v>6</v>
      </c>
    </row>
    <row r="14" spans="1:74" ht="12.75">
      <c r="B14" s="23"/>
      <c r="C14" s="24"/>
      <c r="D14" s="24"/>
      <c r="E14" s="369" t="s">
        <v>29</v>
      </c>
      <c r="F14" s="370"/>
      <c r="G14" s="370"/>
      <c r="H14" s="370"/>
      <c r="I14" s="370"/>
      <c r="J14" s="370"/>
      <c r="K14" s="370"/>
      <c r="L14" s="370"/>
      <c r="M14" s="370"/>
      <c r="N14" s="370"/>
      <c r="O14" s="370"/>
      <c r="P14" s="370"/>
      <c r="Q14" s="370"/>
      <c r="R14" s="370"/>
      <c r="S14" s="370"/>
      <c r="T14" s="370"/>
      <c r="U14" s="370"/>
      <c r="V14" s="370"/>
      <c r="W14" s="370"/>
      <c r="X14" s="370"/>
      <c r="Y14" s="370"/>
      <c r="Z14" s="370"/>
      <c r="AA14" s="370"/>
      <c r="AB14" s="370"/>
      <c r="AC14" s="370"/>
      <c r="AD14" s="370"/>
      <c r="AE14" s="370"/>
      <c r="AF14" s="370"/>
      <c r="AG14" s="370"/>
      <c r="AH14" s="370"/>
      <c r="AI14" s="370"/>
      <c r="AJ14" s="370"/>
      <c r="AK14" s="31" t="s">
        <v>27</v>
      </c>
      <c r="AL14" s="24"/>
      <c r="AM14" s="24"/>
      <c r="AN14" s="33" t="s">
        <v>29</v>
      </c>
      <c r="AO14" s="24"/>
      <c r="AP14" s="24"/>
      <c r="AQ14" s="24"/>
      <c r="AR14" s="22"/>
      <c r="BE14" s="364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64"/>
      <c r="BS15" s="19" t="s">
        <v>4</v>
      </c>
    </row>
    <row r="16" spans="1:74" s="1" customFormat="1" ht="12" customHeight="1">
      <c r="B16" s="23"/>
      <c r="C16" s="24"/>
      <c r="D16" s="31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64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64"/>
      <c r="BS17" s="19" t="s">
        <v>31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64"/>
      <c r="BS18" s="19" t="s">
        <v>6</v>
      </c>
    </row>
    <row r="19" spans="1:71" s="1" customFormat="1" ht="12" customHeight="1">
      <c r="B19" s="23"/>
      <c r="C19" s="24"/>
      <c r="D19" s="31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64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64"/>
      <c r="BS20" s="19" t="s">
        <v>31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64"/>
    </row>
    <row r="22" spans="1:71" s="1" customFormat="1" ht="12" customHeight="1">
      <c r="B22" s="23"/>
      <c r="C22" s="24"/>
      <c r="D22" s="31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64"/>
    </row>
    <row r="23" spans="1:71" s="1" customFormat="1" ht="47.25" customHeight="1">
      <c r="B23" s="23"/>
      <c r="C23" s="24"/>
      <c r="D23" s="24"/>
      <c r="E23" s="371" t="s">
        <v>34</v>
      </c>
      <c r="F23" s="371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1"/>
      <c r="R23" s="371"/>
      <c r="S23" s="371"/>
      <c r="T23" s="371"/>
      <c r="U23" s="371"/>
      <c r="V23" s="371"/>
      <c r="W23" s="371"/>
      <c r="X23" s="371"/>
      <c r="Y23" s="371"/>
      <c r="Z23" s="371"/>
      <c r="AA23" s="371"/>
      <c r="AB23" s="371"/>
      <c r="AC23" s="371"/>
      <c r="AD23" s="371"/>
      <c r="AE23" s="371"/>
      <c r="AF23" s="371"/>
      <c r="AG23" s="371"/>
      <c r="AH23" s="371"/>
      <c r="AI23" s="371"/>
      <c r="AJ23" s="371"/>
      <c r="AK23" s="371"/>
      <c r="AL23" s="371"/>
      <c r="AM23" s="371"/>
      <c r="AN23" s="371"/>
      <c r="AO23" s="24"/>
      <c r="AP23" s="24"/>
      <c r="AQ23" s="24"/>
      <c r="AR23" s="22"/>
      <c r="BE23" s="364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64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64"/>
    </row>
    <row r="26" spans="1:71" s="2" customFormat="1" ht="25.9" customHeight="1">
      <c r="A26" s="36"/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72">
        <f>ROUND(AG54,2)</f>
        <v>0</v>
      </c>
      <c r="AL26" s="373"/>
      <c r="AM26" s="373"/>
      <c r="AN26" s="373"/>
      <c r="AO26" s="373"/>
      <c r="AP26" s="38"/>
      <c r="AQ26" s="38"/>
      <c r="AR26" s="41"/>
      <c r="BE26" s="364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64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74" t="s">
        <v>36</v>
      </c>
      <c r="M28" s="374"/>
      <c r="N28" s="374"/>
      <c r="O28" s="374"/>
      <c r="P28" s="374"/>
      <c r="Q28" s="38"/>
      <c r="R28" s="38"/>
      <c r="S28" s="38"/>
      <c r="T28" s="38"/>
      <c r="U28" s="38"/>
      <c r="V28" s="38"/>
      <c r="W28" s="374" t="s">
        <v>37</v>
      </c>
      <c r="X28" s="374"/>
      <c r="Y28" s="374"/>
      <c r="Z28" s="374"/>
      <c r="AA28" s="374"/>
      <c r="AB28" s="374"/>
      <c r="AC28" s="374"/>
      <c r="AD28" s="374"/>
      <c r="AE28" s="374"/>
      <c r="AF28" s="38"/>
      <c r="AG28" s="38"/>
      <c r="AH28" s="38"/>
      <c r="AI28" s="38"/>
      <c r="AJ28" s="38"/>
      <c r="AK28" s="374" t="s">
        <v>38</v>
      </c>
      <c r="AL28" s="374"/>
      <c r="AM28" s="374"/>
      <c r="AN28" s="374"/>
      <c r="AO28" s="374"/>
      <c r="AP28" s="38"/>
      <c r="AQ28" s="38"/>
      <c r="AR28" s="41"/>
      <c r="BE28" s="364"/>
    </row>
    <row r="29" spans="1:71" s="3" customFormat="1" ht="14.45" customHeight="1">
      <c r="B29" s="42"/>
      <c r="C29" s="43"/>
      <c r="D29" s="31" t="s">
        <v>39</v>
      </c>
      <c r="E29" s="43"/>
      <c r="F29" s="31" t="s">
        <v>40</v>
      </c>
      <c r="G29" s="43"/>
      <c r="H29" s="43"/>
      <c r="I29" s="43"/>
      <c r="J29" s="43"/>
      <c r="K29" s="43"/>
      <c r="L29" s="358">
        <v>0.21</v>
      </c>
      <c r="M29" s="357"/>
      <c r="N29" s="357"/>
      <c r="O29" s="357"/>
      <c r="P29" s="357"/>
      <c r="Q29" s="43"/>
      <c r="R29" s="43"/>
      <c r="S29" s="43"/>
      <c r="T29" s="43"/>
      <c r="U29" s="43"/>
      <c r="V29" s="43"/>
      <c r="W29" s="356">
        <f>ROUND(AZ54, 2)</f>
        <v>0</v>
      </c>
      <c r="X29" s="357"/>
      <c r="Y29" s="357"/>
      <c r="Z29" s="357"/>
      <c r="AA29" s="357"/>
      <c r="AB29" s="357"/>
      <c r="AC29" s="357"/>
      <c r="AD29" s="357"/>
      <c r="AE29" s="357"/>
      <c r="AF29" s="43"/>
      <c r="AG29" s="43"/>
      <c r="AH29" s="43"/>
      <c r="AI29" s="43"/>
      <c r="AJ29" s="43"/>
      <c r="AK29" s="356">
        <f>ROUND(AV54, 2)</f>
        <v>0</v>
      </c>
      <c r="AL29" s="357"/>
      <c r="AM29" s="357"/>
      <c r="AN29" s="357"/>
      <c r="AO29" s="357"/>
      <c r="AP29" s="43"/>
      <c r="AQ29" s="43"/>
      <c r="AR29" s="44"/>
      <c r="BE29" s="365"/>
    </row>
    <row r="30" spans="1:71" s="3" customFormat="1" ht="14.45" customHeight="1">
      <c r="B30" s="42"/>
      <c r="C30" s="43"/>
      <c r="D30" s="43"/>
      <c r="E30" s="43"/>
      <c r="F30" s="31" t="s">
        <v>41</v>
      </c>
      <c r="G30" s="43"/>
      <c r="H30" s="43"/>
      <c r="I30" s="43"/>
      <c r="J30" s="43"/>
      <c r="K30" s="43"/>
      <c r="L30" s="358">
        <v>0.15</v>
      </c>
      <c r="M30" s="357"/>
      <c r="N30" s="357"/>
      <c r="O30" s="357"/>
      <c r="P30" s="357"/>
      <c r="Q30" s="43"/>
      <c r="R30" s="43"/>
      <c r="S30" s="43"/>
      <c r="T30" s="43"/>
      <c r="U30" s="43"/>
      <c r="V30" s="43"/>
      <c r="W30" s="356">
        <f>ROUND(BA54, 2)</f>
        <v>0</v>
      </c>
      <c r="X30" s="357"/>
      <c r="Y30" s="357"/>
      <c r="Z30" s="357"/>
      <c r="AA30" s="357"/>
      <c r="AB30" s="357"/>
      <c r="AC30" s="357"/>
      <c r="AD30" s="357"/>
      <c r="AE30" s="357"/>
      <c r="AF30" s="43"/>
      <c r="AG30" s="43"/>
      <c r="AH30" s="43"/>
      <c r="AI30" s="43"/>
      <c r="AJ30" s="43"/>
      <c r="AK30" s="356">
        <f>ROUND(AW54, 2)</f>
        <v>0</v>
      </c>
      <c r="AL30" s="357"/>
      <c r="AM30" s="357"/>
      <c r="AN30" s="357"/>
      <c r="AO30" s="357"/>
      <c r="AP30" s="43"/>
      <c r="AQ30" s="43"/>
      <c r="AR30" s="44"/>
      <c r="BE30" s="365"/>
    </row>
    <row r="31" spans="1:71" s="3" customFormat="1" ht="14.45" hidden="1" customHeight="1">
      <c r="B31" s="42"/>
      <c r="C31" s="43"/>
      <c r="D31" s="43"/>
      <c r="E31" s="43"/>
      <c r="F31" s="31" t="s">
        <v>42</v>
      </c>
      <c r="G31" s="43"/>
      <c r="H31" s="43"/>
      <c r="I31" s="43"/>
      <c r="J31" s="43"/>
      <c r="K31" s="43"/>
      <c r="L31" s="358">
        <v>0.21</v>
      </c>
      <c r="M31" s="357"/>
      <c r="N31" s="357"/>
      <c r="O31" s="357"/>
      <c r="P31" s="357"/>
      <c r="Q31" s="43"/>
      <c r="R31" s="43"/>
      <c r="S31" s="43"/>
      <c r="T31" s="43"/>
      <c r="U31" s="43"/>
      <c r="V31" s="43"/>
      <c r="W31" s="356">
        <f>ROUND(BB54, 2)</f>
        <v>0</v>
      </c>
      <c r="X31" s="357"/>
      <c r="Y31" s="357"/>
      <c r="Z31" s="357"/>
      <c r="AA31" s="357"/>
      <c r="AB31" s="357"/>
      <c r="AC31" s="357"/>
      <c r="AD31" s="357"/>
      <c r="AE31" s="357"/>
      <c r="AF31" s="43"/>
      <c r="AG31" s="43"/>
      <c r="AH31" s="43"/>
      <c r="AI31" s="43"/>
      <c r="AJ31" s="43"/>
      <c r="AK31" s="356">
        <v>0</v>
      </c>
      <c r="AL31" s="357"/>
      <c r="AM31" s="357"/>
      <c r="AN31" s="357"/>
      <c r="AO31" s="357"/>
      <c r="AP31" s="43"/>
      <c r="AQ31" s="43"/>
      <c r="AR31" s="44"/>
      <c r="BE31" s="365"/>
    </row>
    <row r="32" spans="1:71" s="3" customFormat="1" ht="14.45" hidden="1" customHeight="1">
      <c r="B32" s="42"/>
      <c r="C32" s="43"/>
      <c r="D32" s="43"/>
      <c r="E32" s="43"/>
      <c r="F32" s="31" t="s">
        <v>43</v>
      </c>
      <c r="G32" s="43"/>
      <c r="H32" s="43"/>
      <c r="I32" s="43"/>
      <c r="J32" s="43"/>
      <c r="K32" s="43"/>
      <c r="L32" s="358">
        <v>0.15</v>
      </c>
      <c r="M32" s="357"/>
      <c r="N32" s="357"/>
      <c r="O32" s="357"/>
      <c r="P32" s="357"/>
      <c r="Q32" s="43"/>
      <c r="R32" s="43"/>
      <c r="S32" s="43"/>
      <c r="T32" s="43"/>
      <c r="U32" s="43"/>
      <c r="V32" s="43"/>
      <c r="W32" s="356">
        <f>ROUND(BC54, 2)</f>
        <v>0</v>
      </c>
      <c r="X32" s="357"/>
      <c r="Y32" s="357"/>
      <c r="Z32" s="357"/>
      <c r="AA32" s="357"/>
      <c r="AB32" s="357"/>
      <c r="AC32" s="357"/>
      <c r="AD32" s="357"/>
      <c r="AE32" s="357"/>
      <c r="AF32" s="43"/>
      <c r="AG32" s="43"/>
      <c r="AH32" s="43"/>
      <c r="AI32" s="43"/>
      <c r="AJ32" s="43"/>
      <c r="AK32" s="356">
        <v>0</v>
      </c>
      <c r="AL32" s="357"/>
      <c r="AM32" s="357"/>
      <c r="AN32" s="357"/>
      <c r="AO32" s="357"/>
      <c r="AP32" s="43"/>
      <c r="AQ32" s="43"/>
      <c r="AR32" s="44"/>
      <c r="BE32" s="365"/>
    </row>
    <row r="33" spans="1:57" s="3" customFormat="1" ht="14.45" hidden="1" customHeight="1">
      <c r="B33" s="42"/>
      <c r="C33" s="43"/>
      <c r="D33" s="43"/>
      <c r="E33" s="43"/>
      <c r="F33" s="31" t="s">
        <v>44</v>
      </c>
      <c r="G33" s="43"/>
      <c r="H33" s="43"/>
      <c r="I33" s="43"/>
      <c r="J33" s="43"/>
      <c r="K33" s="43"/>
      <c r="L33" s="358">
        <v>0</v>
      </c>
      <c r="M33" s="357"/>
      <c r="N33" s="357"/>
      <c r="O33" s="357"/>
      <c r="P33" s="357"/>
      <c r="Q33" s="43"/>
      <c r="R33" s="43"/>
      <c r="S33" s="43"/>
      <c r="T33" s="43"/>
      <c r="U33" s="43"/>
      <c r="V33" s="43"/>
      <c r="W33" s="356">
        <f>ROUND(BD54, 2)</f>
        <v>0</v>
      </c>
      <c r="X33" s="357"/>
      <c r="Y33" s="357"/>
      <c r="Z33" s="357"/>
      <c r="AA33" s="357"/>
      <c r="AB33" s="357"/>
      <c r="AC33" s="357"/>
      <c r="AD33" s="357"/>
      <c r="AE33" s="357"/>
      <c r="AF33" s="43"/>
      <c r="AG33" s="43"/>
      <c r="AH33" s="43"/>
      <c r="AI33" s="43"/>
      <c r="AJ33" s="43"/>
      <c r="AK33" s="356">
        <v>0</v>
      </c>
      <c r="AL33" s="357"/>
      <c r="AM33" s="357"/>
      <c r="AN33" s="357"/>
      <c r="AO33" s="357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46</v>
      </c>
      <c r="U35" s="47"/>
      <c r="V35" s="47"/>
      <c r="W35" s="47"/>
      <c r="X35" s="359" t="s">
        <v>47</v>
      </c>
      <c r="Y35" s="360"/>
      <c r="Z35" s="360"/>
      <c r="AA35" s="360"/>
      <c r="AB35" s="360"/>
      <c r="AC35" s="47"/>
      <c r="AD35" s="47"/>
      <c r="AE35" s="47"/>
      <c r="AF35" s="47"/>
      <c r="AG35" s="47"/>
      <c r="AH35" s="47"/>
      <c r="AI35" s="47"/>
      <c r="AJ35" s="47"/>
      <c r="AK35" s="361">
        <f>SUM(AK26:AK33)</f>
        <v>0</v>
      </c>
      <c r="AL35" s="360"/>
      <c r="AM35" s="360"/>
      <c r="AN35" s="360"/>
      <c r="AO35" s="362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48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ZS_KAL_23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45" t="str">
        <f>K6</f>
        <v>Oprava kanalizace v ZŠ Škarabelova</v>
      </c>
      <c r="M45" s="346"/>
      <c r="N45" s="346"/>
      <c r="O45" s="346"/>
      <c r="P45" s="346"/>
      <c r="Q45" s="346"/>
      <c r="R45" s="346"/>
      <c r="S45" s="346"/>
      <c r="T45" s="346"/>
      <c r="U45" s="346"/>
      <c r="V45" s="346"/>
      <c r="W45" s="346"/>
      <c r="X45" s="346"/>
      <c r="Y45" s="346"/>
      <c r="Z45" s="346"/>
      <c r="AA45" s="346"/>
      <c r="AB45" s="346"/>
      <c r="AC45" s="346"/>
      <c r="AD45" s="346"/>
      <c r="AE45" s="346"/>
      <c r="AF45" s="346"/>
      <c r="AG45" s="346"/>
      <c r="AH45" s="346"/>
      <c r="AI45" s="346"/>
      <c r="AJ45" s="346"/>
      <c r="AK45" s="346"/>
      <c r="AL45" s="346"/>
      <c r="AM45" s="346"/>
      <c r="AN45" s="346"/>
      <c r="AO45" s="346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47" t="str">
        <f>IF(AN8= "","",AN8)</f>
        <v>27. 4. 2023</v>
      </c>
      <c r="AN47" s="347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348" t="str">
        <f>IF(E17="","",E17)</f>
        <v xml:space="preserve"> </v>
      </c>
      <c r="AN49" s="349"/>
      <c r="AO49" s="349"/>
      <c r="AP49" s="349"/>
      <c r="AQ49" s="38"/>
      <c r="AR49" s="41"/>
      <c r="AS49" s="350" t="s">
        <v>49</v>
      </c>
      <c r="AT49" s="351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32</v>
      </c>
      <c r="AJ50" s="38"/>
      <c r="AK50" s="38"/>
      <c r="AL50" s="38"/>
      <c r="AM50" s="348" t="str">
        <f>IF(E20="","",E20)</f>
        <v xml:space="preserve"> </v>
      </c>
      <c r="AN50" s="349"/>
      <c r="AO50" s="349"/>
      <c r="AP50" s="349"/>
      <c r="AQ50" s="38"/>
      <c r="AR50" s="41"/>
      <c r="AS50" s="352"/>
      <c r="AT50" s="353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54"/>
      <c r="AT51" s="355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39" t="s">
        <v>50</v>
      </c>
      <c r="D52" s="340"/>
      <c r="E52" s="340"/>
      <c r="F52" s="340"/>
      <c r="G52" s="340"/>
      <c r="H52" s="68"/>
      <c r="I52" s="341" t="s">
        <v>51</v>
      </c>
      <c r="J52" s="340"/>
      <c r="K52" s="340"/>
      <c r="L52" s="340"/>
      <c r="M52" s="340"/>
      <c r="N52" s="340"/>
      <c r="O52" s="340"/>
      <c r="P52" s="340"/>
      <c r="Q52" s="340"/>
      <c r="R52" s="340"/>
      <c r="S52" s="340"/>
      <c r="T52" s="340"/>
      <c r="U52" s="340"/>
      <c r="V52" s="340"/>
      <c r="W52" s="340"/>
      <c r="X52" s="340"/>
      <c r="Y52" s="340"/>
      <c r="Z52" s="340"/>
      <c r="AA52" s="340"/>
      <c r="AB52" s="340"/>
      <c r="AC52" s="340"/>
      <c r="AD52" s="340"/>
      <c r="AE52" s="340"/>
      <c r="AF52" s="340"/>
      <c r="AG52" s="342" t="s">
        <v>52</v>
      </c>
      <c r="AH52" s="340"/>
      <c r="AI52" s="340"/>
      <c r="AJ52" s="340"/>
      <c r="AK52" s="340"/>
      <c r="AL52" s="340"/>
      <c r="AM52" s="340"/>
      <c r="AN52" s="341" t="s">
        <v>53</v>
      </c>
      <c r="AO52" s="340"/>
      <c r="AP52" s="340"/>
      <c r="AQ52" s="69" t="s">
        <v>54</v>
      </c>
      <c r="AR52" s="41"/>
      <c r="AS52" s="70" t="s">
        <v>55</v>
      </c>
      <c r="AT52" s="71" t="s">
        <v>56</v>
      </c>
      <c r="AU52" s="71" t="s">
        <v>57</v>
      </c>
      <c r="AV52" s="71" t="s">
        <v>58</v>
      </c>
      <c r="AW52" s="71" t="s">
        <v>59</v>
      </c>
      <c r="AX52" s="71" t="s">
        <v>60</v>
      </c>
      <c r="AY52" s="71" t="s">
        <v>61</v>
      </c>
      <c r="AZ52" s="71" t="s">
        <v>62</v>
      </c>
      <c r="BA52" s="71" t="s">
        <v>63</v>
      </c>
      <c r="BB52" s="71" t="s">
        <v>64</v>
      </c>
      <c r="BC52" s="71" t="s">
        <v>65</v>
      </c>
      <c r="BD52" s="72" t="s">
        <v>66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67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43">
        <f>ROUND(SUM(AG55:AG57),2)</f>
        <v>0</v>
      </c>
      <c r="AH54" s="343"/>
      <c r="AI54" s="343"/>
      <c r="AJ54" s="343"/>
      <c r="AK54" s="343"/>
      <c r="AL54" s="343"/>
      <c r="AM54" s="343"/>
      <c r="AN54" s="344">
        <f>SUM(AG54,AT54)</f>
        <v>0</v>
      </c>
      <c r="AO54" s="344"/>
      <c r="AP54" s="344"/>
      <c r="AQ54" s="80" t="s">
        <v>19</v>
      </c>
      <c r="AR54" s="81"/>
      <c r="AS54" s="82">
        <f>ROUND(SUM(AS55:AS57),2)</f>
        <v>0</v>
      </c>
      <c r="AT54" s="83">
        <f>ROUND(SUM(AV54:AW54),2)</f>
        <v>0</v>
      </c>
      <c r="AU54" s="84">
        <f>ROUND(SUM(AU55:AU57),5)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ROUND(SUM(AZ55:AZ57),2)</f>
        <v>0</v>
      </c>
      <c r="BA54" s="83">
        <f>ROUND(SUM(BA55:BA57),2)</f>
        <v>0</v>
      </c>
      <c r="BB54" s="83">
        <f>ROUND(SUM(BB55:BB57),2)</f>
        <v>0</v>
      </c>
      <c r="BC54" s="83">
        <f>ROUND(SUM(BC55:BC57),2)</f>
        <v>0</v>
      </c>
      <c r="BD54" s="85">
        <f>ROUND(SUM(BD55:BD57),2)</f>
        <v>0</v>
      </c>
      <c r="BS54" s="86" t="s">
        <v>68</v>
      </c>
      <c r="BT54" s="86" t="s">
        <v>69</v>
      </c>
      <c r="BU54" s="87" t="s">
        <v>70</v>
      </c>
      <c r="BV54" s="86" t="s">
        <v>71</v>
      </c>
      <c r="BW54" s="86" t="s">
        <v>5</v>
      </c>
      <c r="BX54" s="86" t="s">
        <v>72</v>
      </c>
      <c r="CL54" s="86" t="s">
        <v>19</v>
      </c>
    </row>
    <row r="55" spans="1:91" s="7" customFormat="1" ht="16.5" customHeight="1">
      <c r="A55" s="88" t="s">
        <v>73</v>
      </c>
      <c r="B55" s="89"/>
      <c r="C55" s="90"/>
      <c r="D55" s="338" t="s">
        <v>74</v>
      </c>
      <c r="E55" s="338"/>
      <c r="F55" s="338"/>
      <c r="G55" s="338"/>
      <c r="H55" s="338"/>
      <c r="I55" s="91"/>
      <c r="J55" s="338" t="s">
        <v>75</v>
      </c>
      <c r="K55" s="338"/>
      <c r="L55" s="338"/>
      <c r="M55" s="338"/>
      <c r="N55" s="338"/>
      <c r="O55" s="338"/>
      <c r="P55" s="338"/>
      <c r="Q55" s="338"/>
      <c r="R55" s="338"/>
      <c r="S55" s="338"/>
      <c r="T55" s="338"/>
      <c r="U55" s="338"/>
      <c r="V55" s="338"/>
      <c r="W55" s="338"/>
      <c r="X55" s="338"/>
      <c r="Y55" s="338"/>
      <c r="Z55" s="338"/>
      <c r="AA55" s="338"/>
      <c r="AB55" s="338"/>
      <c r="AC55" s="338"/>
      <c r="AD55" s="338"/>
      <c r="AE55" s="338"/>
      <c r="AF55" s="338"/>
      <c r="AG55" s="336">
        <f>'D.1.1 - Architektonicko s...'!J30</f>
        <v>0</v>
      </c>
      <c r="AH55" s="337"/>
      <c r="AI55" s="337"/>
      <c r="AJ55" s="337"/>
      <c r="AK55" s="337"/>
      <c r="AL55" s="337"/>
      <c r="AM55" s="337"/>
      <c r="AN55" s="336">
        <f>SUM(AG55,AT55)</f>
        <v>0</v>
      </c>
      <c r="AO55" s="337"/>
      <c r="AP55" s="337"/>
      <c r="AQ55" s="92" t="s">
        <v>76</v>
      </c>
      <c r="AR55" s="93"/>
      <c r="AS55" s="94">
        <v>0</v>
      </c>
      <c r="AT55" s="95">
        <f>ROUND(SUM(AV55:AW55),2)</f>
        <v>0</v>
      </c>
      <c r="AU55" s="96">
        <f>'D.1.1 - Architektonicko s...'!P111</f>
        <v>0</v>
      </c>
      <c r="AV55" s="95">
        <f>'D.1.1 - Architektonicko s...'!J33</f>
        <v>0</v>
      </c>
      <c r="AW55" s="95">
        <f>'D.1.1 - Architektonicko s...'!J34</f>
        <v>0</v>
      </c>
      <c r="AX55" s="95">
        <f>'D.1.1 - Architektonicko s...'!J35</f>
        <v>0</v>
      </c>
      <c r="AY55" s="95">
        <f>'D.1.1 - Architektonicko s...'!J36</f>
        <v>0</v>
      </c>
      <c r="AZ55" s="95">
        <f>'D.1.1 - Architektonicko s...'!F33</f>
        <v>0</v>
      </c>
      <c r="BA55" s="95">
        <f>'D.1.1 - Architektonicko s...'!F34</f>
        <v>0</v>
      </c>
      <c r="BB55" s="95">
        <f>'D.1.1 - Architektonicko s...'!F35</f>
        <v>0</v>
      </c>
      <c r="BC55" s="95">
        <f>'D.1.1 - Architektonicko s...'!F36</f>
        <v>0</v>
      </c>
      <c r="BD55" s="97">
        <f>'D.1.1 - Architektonicko s...'!F37</f>
        <v>0</v>
      </c>
      <c r="BT55" s="98" t="s">
        <v>77</v>
      </c>
      <c r="BV55" s="98" t="s">
        <v>71</v>
      </c>
      <c r="BW55" s="98" t="s">
        <v>78</v>
      </c>
      <c r="BX55" s="98" t="s">
        <v>5</v>
      </c>
      <c r="CL55" s="98" t="s">
        <v>19</v>
      </c>
      <c r="CM55" s="98" t="s">
        <v>79</v>
      </c>
    </row>
    <row r="56" spans="1:91" s="7" customFormat="1" ht="16.5" customHeight="1">
      <c r="A56" s="88" t="s">
        <v>73</v>
      </c>
      <c r="B56" s="89"/>
      <c r="C56" s="90"/>
      <c r="D56" s="338" t="s">
        <v>80</v>
      </c>
      <c r="E56" s="338"/>
      <c r="F56" s="338"/>
      <c r="G56" s="338"/>
      <c r="H56" s="338"/>
      <c r="I56" s="91"/>
      <c r="J56" s="338" t="s">
        <v>81</v>
      </c>
      <c r="K56" s="338"/>
      <c r="L56" s="338"/>
      <c r="M56" s="338"/>
      <c r="N56" s="338"/>
      <c r="O56" s="338"/>
      <c r="P56" s="338"/>
      <c r="Q56" s="338"/>
      <c r="R56" s="338"/>
      <c r="S56" s="338"/>
      <c r="T56" s="338"/>
      <c r="U56" s="338"/>
      <c r="V56" s="338"/>
      <c r="W56" s="338"/>
      <c r="X56" s="338"/>
      <c r="Y56" s="338"/>
      <c r="Z56" s="338"/>
      <c r="AA56" s="338"/>
      <c r="AB56" s="338"/>
      <c r="AC56" s="338"/>
      <c r="AD56" s="338"/>
      <c r="AE56" s="338"/>
      <c r="AF56" s="338"/>
      <c r="AG56" s="336">
        <f>'D.1.4 - Technická zařízen...'!J30</f>
        <v>0</v>
      </c>
      <c r="AH56" s="337"/>
      <c r="AI56" s="337"/>
      <c r="AJ56" s="337"/>
      <c r="AK56" s="337"/>
      <c r="AL56" s="337"/>
      <c r="AM56" s="337"/>
      <c r="AN56" s="336">
        <f>SUM(AG56,AT56)</f>
        <v>0</v>
      </c>
      <c r="AO56" s="337"/>
      <c r="AP56" s="337"/>
      <c r="AQ56" s="92" t="s">
        <v>76</v>
      </c>
      <c r="AR56" s="93"/>
      <c r="AS56" s="94">
        <v>0</v>
      </c>
      <c r="AT56" s="95">
        <f>ROUND(SUM(AV56:AW56),2)</f>
        <v>0</v>
      </c>
      <c r="AU56" s="96">
        <f>'D.1.4 - Technická zařízen...'!P90</f>
        <v>0</v>
      </c>
      <c r="AV56" s="95">
        <f>'D.1.4 - Technická zařízen...'!J33</f>
        <v>0</v>
      </c>
      <c r="AW56" s="95">
        <f>'D.1.4 - Technická zařízen...'!J34</f>
        <v>0</v>
      </c>
      <c r="AX56" s="95">
        <f>'D.1.4 - Technická zařízen...'!J35</f>
        <v>0</v>
      </c>
      <c r="AY56" s="95">
        <f>'D.1.4 - Technická zařízen...'!J36</f>
        <v>0</v>
      </c>
      <c r="AZ56" s="95">
        <f>'D.1.4 - Technická zařízen...'!F33</f>
        <v>0</v>
      </c>
      <c r="BA56" s="95">
        <f>'D.1.4 - Technická zařízen...'!F34</f>
        <v>0</v>
      </c>
      <c r="BB56" s="95">
        <f>'D.1.4 - Technická zařízen...'!F35</f>
        <v>0</v>
      </c>
      <c r="BC56" s="95">
        <f>'D.1.4 - Technická zařízen...'!F36</f>
        <v>0</v>
      </c>
      <c r="BD56" s="97">
        <f>'D.1.4 - Technická zařízen...'!F37</f>
        <v>0</v>
      </c>
      <c r="BT56" s="98" t="s">
        <v>77</v>
      </c>
      <c r="BV56" s="98" t="s">
        <v>71</v>
      </c>
      <c r="BW56" s="98" t="s">
        <v>82</v>
      </c>
      <c r="BX56" s="98" t="s">
        <v>5</v>
      </c>
      <c r="CL56" s="98" t="s">
        <v>19</v>
      </c>
      <c r="CM56" s="98" t="s">
        <v>79</v>
      </c>
    </row>
    <row r="57" spans="1:91" s="7" customFormat="1" ht="16.5" customHeight="1">
      <c r="A57" s="88" t="s">
        <v>73</v>
      </c>
      <c r="B57" s="89"/>
      <c r="C57" s="90"/>
      <c r="D57" s="338" t="s">
        <v>83</v>
      </c>
      <c r="E57" s="338"/>
      <c r="F57" s="338"/>
      <c r="G57" s="338"/>
      <c r="H57" s="338"/>
      <c r="I57" s="91"/>
      <c r="J57" s="338" t="s">
        <v>84</v>
      </c>
      <c r="K57" s="338"/>
      <c r="L57" s="338"/>
      <c r="M57" s="338"/>
      <c r="N57" s="338"/>
      <c r="O57" s="338"/>
      <c r="P57" s="338"/>
      <c r="Q57" s="338"/>
      <c r="R57" s="338"/>
      <c r="S57" s="338"/>
      <c r="T57" s="338"/>
      <c r="U57" s="338"/>
      <c r="V57" s="338"/>
      <c r="W57" s="338"/>
      <c r="X57" s="338"/>
      <c r="Y57" s="338"/>
      <c r="Z57" s="338"/>
      <c r="AA57" s="338"/>
      <c r="AB57" s="338"/>
      <c r="AC57" s="338"/>
      <c r="AD57" s="338"/>
      <c r="AE57" s="338"/>
      <c r="AF57" s="338"/>
      <c r="AG57" s="336">
        <f>'VON - Vedlejší a ostatní ...'!J30</f>
        <v>0</v>
      </c>
      <c r="AH57" s="337"/>
      <c r="AI57" s="337"/>
      <c r="AJ57" s="337"/>
      <c r="AK57" s="337"/>
      <c r="AL57" s="337"/>
      <c r="AM57" s="337"/>
      <c r="AN57" s="336">
        <f>SUM(AG57,AT57)</f>
        <v>0</v>
      </c>
      <c r="AO57" s="337"/>
      <c r="AP57" s="337"/>
      <c r="AQ57" s="92" t="s">
        <v>83</v>
      </c>
      <c r="AR57" s="93"/>
      <c r="AS57" s="99">
        <v>0</v>
      </c>
      <c r="AT57" s="100">
        <f>ROUND(SUM(AV57:AW57),2)</f>
        <v>0</v>
      </c>
      <c r="AU57" s="101">
        <f>'VON - Vedlejší a ostatní ...'!P84</f>
        <v>0</v>
      </c>
      <c r="AV57" s="100">
        <f>'VON - Vedlejší a ostatní ...'!J33</f>
        <v>0</v>
      </c>
      <c r="AW57" s="100">
        <f>'VON - Vedlejší a ostatní ...'!J34</f>
        <v>0</v>
      </c>
      <c r="AX57" s="100">
        <f>'VON - Vedlejší a ostatní ...'!J35</f>
        <v>0</v>
      </c>
      <c r="AY57" s="100">
        <f>'VON - Vedlejší a ostatní ...'!J36</f>
        <v>0</v>
      </c>
      <c r="AZ57" s="100">
        <f>'VON - Vedlejší a ostatní ...'!F33</f>
        <v>0</v>
      </c>
      <c r="BA57" s="100">
        <f>'VON - Vedlejší a ostatní ...'!F34</f>
        <v>0</v>
      </c>
      <c r="BB57" s="100">
        <f>'VON - Vedlejší a ostatní ...'!F35</f>
        <v>0</v>
      </c>
      <c r="BC57" s="100">
        <f>'VON - Vedlejší a ostatní ...'!F36</f>
        <v>0</v>
      </c>
      <c r="BD57" s="102">
        <f>'VON - Vedlejší a ostatní ...'!F37</f>
        <v>0</v>
      </c>
      <c r="BT57" s="98" t="s">
        <v>77</v>
      </c>
      <c r="BV57" s="98" t="s">
        <v>71</v>
      </c>
      <c r="BW57" s="98" t="s">
        <v>85</v>
      </c>
      <c r="BX57" s="98" t="s">
        <v>5</v>
      </c>
      <c r="CL57" s="98" t="s">
        <v>19</v>
      </c>
      <c r="CM57" s="98" t="s">
        <v>79</v>
      </c>
    </row>
    <row r="58" spans="1:91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pans="1:91" s="2" customFormat="1" ht="6.95" customHeight="1">
      <c r="A59" s="36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algorithmName="SHA-512" hashValue="K+bOtABIpvPi1/gJxOYzlUOeZWq+rvT7wXDZBr1VpjgjGCjgYFJfDVCwTTiiGLjyUMuOZY9UxULCOBfubFQxlw==" saltValue="6mIX1SdJahGpT0hX9q+Vyw2QiY2TErQaLggH7ozRLFuI03q59jJawB9/9z2hfC9p4FtpMJrhs3wCQLLUOa64ww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D.1.1 - Architektonicko s...'!C2" display="/" xr:uid="{00000000-0004-0000-0000-000000000000}"/>
    <hyperlink ref="A56" location="'D.1.4 - Technická zařízen...'!C2" display="/" xr:uid="{00000000-0004-0000-0000-000001000000}"/>
    <hyperlink ref="A57" location="'VON - Vedlejší a ostatní ...'!C2" display="/" xr:uid="{00000000-0004-0000-0000-000002000000}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57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9" t="s">
        <v>78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86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8" t="str">
        <f>'Rekapitulace stavby'!K6</f>
        <v>Oprava kanalizace v ZŠ Škarabelova</v>
      </c>
      <c r="F7" s="379"/>
      <c r="G7" s="379"/>
      <c r="H7" s="379"/>
      <c r="L7" s="22"/>
    </row>
    <row r="8" spans="1:46" s="2" customFormat="1" ht="12" customHeight="1">
      <c r="A8" s="36"/>
      <c r="B8" s="41"/>
      <c r="C8" s="36"/>
      <c r="D8" s="107" t="s">
        <v>87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0" t="s">
        <v>88</v>
      </c>
      <c r="F9" s="381"/>
      <c r="G9" s="381"/>
      <c r="H9" s="381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27. 4. 2023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22</v>
      </c>
      <c r="F15" s="36"/>
      <c r="G15" s="36"/>
      <c r="H15" s="36"/>
      <c r="I15" s="107" t="s">
        <v>27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2" t="str">
        <f>'Rekapitulace stavby'!E14</f>
        <v>Vyplň údaj</v>
      </c>
      <c r="F18" s="383"/>
      <c r="G18" s="383"/>
      <c r="H18" s="383"/>
      <c r="I18" s="107" t="s">
        <v>27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30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22</v>
      </c>
      <c r="F21" s="36"/>
      <c r="G21" s="36"/>
      <c r="H21" s="36"/>
      <c r="I21" s="107" t="s">
        <v>27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32</v>
      </c>
      <c r="E23" s="36"/>
      <c r="F23" s="36"/>
      <c r="G23" s="36"/>
      <c r="H23" s="36"/>
      <c r="I23" s="107" t="s">
        <v>26</v>
      </c>
      <c r="J23" s="109" t="s">
        <v>19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22</v>
      </c>
      <c r="F24" s="36"/>
      <c r="G24" s="36"/>
      <c r="H24" s="36"/>
      <c r="I24" s="107" t="s">
        <v>27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33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4" t="s">
        <v>19</v>
      </c>
      <c r="F27" s="384"/>
      <c r="G27" s="384"/>
      <c r="H27" s="38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35</v>
      </c>
      <c r="E30" s="36"/>
      <c r="F30" s="36"/>
      <c r="G30" s="36"/>
      <c r="H30" s="36"/>
      <c r="I30" s="36"/>
      <c r="J30" s="116">
        <f>ROUND(J111,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37</v>
      </c>
      <c r="G32" s="36"/>
      <c r="H32" s="36"/>
      <c r="I32" s="117" t="s">
        <v>36</v>
      </c>
      <c r="J32" s="117" t="s">
        <v>38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39</v>
      </c>
      <c r="E33" s="107" t="s">
        <v>40</v>
      </c>
      <c r="F33" s="119">
        <f>ROUND((SUM(BE111:BE577)),  2)</f>
        <v>0</v>
      </c>
      <c r="G33" s="36"/>
      <c r="H33" s="36"/>
      <c r="I33" s="120">
        <v>0.21</v>
      </c>
      <c r="J33" s="119">
        <f>ROUND(((SUM(BE111:BE577))*I33),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41</v>
      </c>
      <c r="F34" s="119">
        <f>ROUND((SUM(BF111:BF577)),  2)</f>
        <v>0</v>
      </c>
      <c r="G34" s="36"/>
      <c r="H34" s="36"/>
      <c r="I34" s="120">
        <v>0.15</v>
      </c>
      <c r="J34" s="119">
        <f>ROUND(((SUM(BF111:BF577))*I34),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42</v>
      </c>
      <c r="F35" s="119">
        <f>ROUND((SUM(BG111:BG577)),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43</v>
      </c>
      <c r="F36" s="119">
        <f>ROUND((SUM(BH111:BH577)),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44</v>
      </c>
      <c r="F37" s="119">
        <f>ROUND((SUM(BI111:BI577)),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45</v>
      </c>
      <c r="E39" s="123"/>
      <c r="F39" s="123"/>
      <c r="G39" s="124" t="s">
        <v>46</v>
      </c>
      <c r="H39" s="125" t="s">
        <v>47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89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6" t="str">
        <f>E7</f>
        <v>Oprava kanalizace v ZŠ Škarabelova</v>
      </c>
      <c r="F48" s="377"/>
      <c r="G48" s="377"/>
      <c r="H48" s="377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87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5" t="str">
        <f>E9</f>
        <v>D.1.1 - Architektonicko stavební řešení</v>
      </c>
      <c r="F50" s="375"/>
      <c r="G50" s="375"/>
      <c r="H50" s="375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27. 4. 2023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31" t="s">
        <v>30</v>
      </c>
      <c r="J54" s="34" t="str">
        <f>E21</f>
        <v xml:space="preserve"> 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31" t="s">
        <v>32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90</v>
      </c>
      <c r="D57" s="133"/>
      <c r="E57" s="133"/>
      <c r="F57" s="133"/>
      <c r="G57" s="133"/>
      <c r="H57" s="133"/>
      <c r="I57" s="133"/>
      <c r="J57" s="134" t="s">
        <v>91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67</v>
      </c>
      <c r="D59" s="38"/>
      <c r="E59" s="38"/>
      <c r="F59" s="38"/>
      <c r="G59" s="38"/>
      <c r="H59" s="38"/>
      <c r="I59" s="38"/>
      <c r="J59" s="79">
        <f>J111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92</v>
      </c>
    </row>
    <row r="60" spans="1:47" s="9" customFormat="1" ht="24.95" customHeight="1">
      <c r="B60" s="136"/>
      <c r="C60" s="137"/>
      <c r="D60" s="138" t="s">
        <v>93</v>
      </c>
      <c r="E60" s="139"/>
      <c r="F60" s="139"/>
      <c r="G60" s="139"/>
      <c r="H60" s="139"/>
      <c r="I60" s="139"/>
      <c r="J60" s="140">
        <f>J112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94</v>
      </c>
      <c r="E61" s="145"/>
      <c r="F61" s="145"/>
      <c r="G61" s="145"/>
      <c r="H61" s="145"/>
      <c r="I61" s="145"/>
      <c r="J61" s="146">
        <f>J113</f>
        <v>0</v>
      </c>
      <c r="K61" s="143"/>
      <c r="L61" s="147"/>
    </row>
    <row r="62" spans="1:47" s="10" customFormat="1" ht="14.85" customHeight="1">
      <c r="B62" s="142"/>
      <c r="C62" s="143"/>
      <c r="D62" s="144" t="s">
        <v>95</v>
      </c>
      <c r="E62" s="145"/>
      <c r="F62" s="145"/>
      <c r="G62" s="145"/>
      <c r="H62" s="145"/>
      <c r="I62" s="145"/>
      <c r="J62" s="146">
        <f>J114</f>
        <v>0</v>
      </c>
      <c r="K62" s="143"/>
      <c r="L62" s="147"/>
    </row>
    <row r="63" spans="1:47" s="10" customFormat="1" ht="14.85" customHeight="1">
      <c r="B63" s="142"/>
      <c r="C63" s="143"/>
      <c r="D63" s="144" t="s">
        <v>96</v>
      </c>
      <c r="E63" s="145"/>
      <c r="F63" s="145"/>
      <c r="G63" s="145"/>
      <c r="H63" s="145"/>
      <c r="I63" s="145"/>
      <c r="J63" s="146">
        <f>J131</f>
        <v>0</v>
      </c>
      <c r="K63" s="143"/>
      <c r="L63" s="147"/>
    </row>
    <row r="64" spans="1:47" s="10" customFormat="1" ht="14.85" customHeight="1">
      <c r="B64" s="142"/>
      <c r="C64" s="143"/>
      <c r="D64" s="144" t="s">
        <v>97</v>
      </c>
      <c r="E64" s="145"/>
      <c r="F64" s="145"/>
      <c r="G64" s="145"/>
      <c r="H64" s="145"/>
      <c r="I64" s="145"/>
      <c r="J64" s="146">
        <f>J152</f>
        <v>0</v>
      </c>
      <c r="K64" s="143"/>
      <c r="L64" s="147"/>
    </row>
    <row r="65" spans="2:12" s="10" customFormat="1" ht="14.85" customHeight="1">
      <c r="B65" s="142"/>
      <c r="C65" s="143"/>
      <c r="D65" s="144" t="s">
        <v>98</v>
      </c>
      <c r="E65" s="145"/>
      <c r="F65" s="145"/>
      <c r="G65" s="145"/>
      <c r="H65" s="145"/>
      <c r="I65" s="145"/>
      <c r="J65" s="146">
        <f>J158</f>
        <v>0</v>
      </c>
      <c r="K65" s="143"/>
      <c r="L65" s="147"/>
    </row>
    <row r="66" spans="2:12" s="10" customFormat="1" ht="14.85" customHeight="1">
      <c r="B66" s="142"/>
      <c r="C66" s="143"/>
      <c r="D66" s="144" t="s">
        <v>99</v>
      </c>
      <c r="E66" s="145"/>
      <c r="F66" s="145"/>
      <c r="G66" s="145"/>
      <c r="H66" s="145"/>
      <c r="I66" s="145"/>
      <c r="J66" s="146">
        <f>J179</f>
        <v>0</v>
      </c>
      <c r="K66" s="143"/>
      <c r="L66" s="147"/>
    </row>
    <row r="67" spans="2:12" s="10" customFormat="1" ht="14.85" customHeight="1">
      <c r="B67" s="142"/>
      <c r="C67" s="143"/>
      <c r="D67" s="144" t="s">
        <v>100</v>
      </c>
      <c r="E67" s="145"/>
      <c r="F67" s="145"/>
      <c r="G67" s="145"/>
      <c r="H67" s="145"/>
      <c r="I67" s="145"/>
      <c r="J67" s="146">
        <f>J200</f>
        <v>0</v>
      </c>
      <c r="K67" s="143"/>
      <c r="L67" s="147"/>
    </row>
    <row r="68" spans="2:12" s="10" customFormat="1" ht="14.85" customHeight="1">
      <c r="B68" s="142"/>
      <c r="C68" s="143"/>
      <c r="D68" s="144" t="s">
        <v>101</v>
      </c>
      <c r="E68" s="145"/>
      <c r="F68" s="145"/>
      <c r="G68" s="145"/>
      <c r="H68" s="145"/>
      <c r="I68" s="145"/>
      <c r="J68" s="146">
        <f>J237</f>
        <v>0</v>
      </c>
      <c r="K68" s="143"/>
      <c r="L68" s="147"/>
    </row>
    <row r="69" spans="2:12" s="10" customFormat="1" ht="19.899999999999999" customHeight="1">
      <c r="B69" s="142"/>
      <c r="C69" s="143"/>
      <c r="D69" s="144" t="s">
        <v>102</v>
      </c>
      <c r="E69" s="145"/>
      <c r="F69" s="145"/>
      <c r="G69" s="145"/>
      <c r="H69" s="145"/>
      <c r="I69" s="145"/>
      <c r="J69" s="146">
        <f>J256</f>
        <v>0</v>
      </c>
      <c r="K69" s="143"/>
      <c r="L69" s="147"/>
    </row>
    <row r="70" spans="2:12" s="10" customFormat="1" ht="14.85" customHeight="1">
      <c r="B70" s="142"/>
      <c r="C70" s="143"/>
      <c r="D70" s="144" t="s">
        <v>103</v>
      </c>
      <c r="E70" s="145"/>
      <c r="F70" s="145"/>
      <c r="G70" s="145"/>
      <c r="H70" s="145"/>
      <c r="I70" s="145"/>
      <c r="J70" s="146">
        <f>J257</f>
        <v>0</v>
      </c>
      <c r="K70" s="143"/>
      <c r="L70" s="147"/>
    </row>
    <row r="71" spans="2:12" s="10" customFormat="1" ht="19.899999999999999" customHeight="1">
      <c r="B71" s="142"/>
      <c r="C71" s="143"/>
      <c r="D71" s="144" t="s">
        <v>104</v>
      </c>
      <c r="E71" s="145"/>
      <c r="F71" s="145"/>
      <c r="G71" s="145"/>
      <c r="H71" s="145"/>
      <c r="I71" s="145"/>
      <c r="J71" s="146">
        <f>J267</f>
        <v>0</v>
      </c>
      <c r="K71" s="143"/>
      <c r="L71" s="147"/>
    </row>
    <row r="72" spans="2:12" s="10" customFormat="1" ht="19.899999999999999" customHeight="1">
      <c r="B72" s="142"/>
      <c r="C72" s="143"/>
      <c r="D72" s="144" t="s">
        <v>105</v>
      </c>
      <c r="E72" s="145"/>
      <c r="F72" s="145"/>
      <c r="G72" s="145"/>
      <c r="H72" s="145"/>
      <c r="I72" s="145"/>
      <c r="J72" s="146">
        <f>J275</f>
        <v>0</v>
      </c>
      <c r="K72" s="143"/>
      <c r="L72" s="147"/>
    </row>
    <row r="73" spans="2:12" s="10" customFormat="1" ht="14.85" customHeight="1">
      <c r="B73" s="142"/>
      <c r="C73" s="143"/>
      <c r="D73" s="144" t="s">
        <v>106</v>
      </c>
      <c r="E73" s="145"/>
      <c r="F73" s="145"/>
      <c r="G73" s="145"/>
      <c r="H73" s="145"/>
      <c r="I73" s="145"/>
      <c r="J73" s="146">
        <f>J276</f>
        <v>0</v>
      </c>
      <c r="K73" s="143"/>
      <c r="L73" s="147"/>
    </row>
    <row r="74" spans="2:12" s="10" customFormat="1" ht="14.85" customHeight="1">
      <c r="B74" s="142"/>
      <c r="C74" s="143"/>
      <c r="D74" s="144" t="s">
        <v>107</v>
      </c>
      <c r="E74" s="145"/>
      <c r="F74" s="145"/>
      <c r="G74" s="145"/>
      <c r="H74" s="145"/>
      <c r="I74" s="145"/>
      <c r="J74" s="146">
        <f>J287</f>
        <v>0</v>
      </c>
      <c r="K74" s="143"/>
      <c r="L74" s="147"/>
    </row>
    <row r="75" spans="2:12" s="10" customFormat="1" ht="14.85" customHeight="1">
      <c r="B75" s="142"/>
      <c r="C75" s="143"/>
      <c r="D75" s="144" t="s">
        <v>108</v>
      </c>
      <c r="E75" s="145"/>
      <c r="F75" s="145"/>
      <c r="G75" s="145"/>
      <c r="H75" s="145"/>
      <c r="I75" s="145"/>
      <c r="J75" s="146">
        <f>J298</f>
        <v>0</v>
      </c>
      <c r="K75" s="143"/>
      <c r="L75" s="147"/>
    </row>
    <row r="76" spans="2:12" s="10" customFormat="1" ht="19.899999999999999" customHeight="1">
      <c r="B76" s="142"/>
      <c r="C76" s="143"/>
      <c r="D76" s="144" t="s">
        <v>109</v>
      </c>
      <c r="E76" s="145"/>
      <c r="F76" s="145"/>
      <c r="G76" s="145"/>
      <c r="H76" s="145"/>
      <c r="I76" s="145"/>
      <c r="J76" s="146">
        <f>J307</f>
        <v>0</v>
      </c>
      <c r="K76" s="143"/>
      <c r="L76" s="147"/>
    </row>
    <row r="77" spans="2:12" s="10" customFormat="1" ht="14.85" customHeight="1">
      <c r="B77" s="142"/>
      <c r="C77" s="143"/>
      <c r="D77" s="144" t="s">
        <v>110</v>
      </c>
      <c r="E77" s="145"/>
      <c r="F77" s="145"/>
      <c r="G77" s="145"/>
      <c r="H77" s="145"/>
      <c r="I77" s="145"/>
      <c r="J77" s="146">
        <f>J308</f>
        <v>0</v>
      </c>
      <c r="K77" s="143"/>
      <c r="L77" s="147"/>
    </row>
    <row r="78" spans="2:12" s="10" customFormat="1" ht="19.899999999999999" customHeight="1">
      <c r="B78" s="142"/>
      <c r="C78" s="143"/>
      <c r="D78" s="144" t="s">
        <v>111</v>
      </c>
      <c r="E78" s="145"/>
      <c r="F78" s="145"/>
      <c r="G78" s="145"/>
      <c r="H78" s="145"/>
      <c r="I78" s="145"/>
      <c r="J78" s="146">
        <f>J318</f>
        <v>0</v>
      </c>
      <c r="K78" s="143"/>
      <c r="L78" s="147"/>
    </row>
    <row r="79" spans="2:12" s="10" customFormat="1" ht="14.85" customHeight="1">
      <c r="B79" s="142"/>
      <c r="C79" s="143"/>
      <c r="D79" s="144" t="s">
        <v>112</v>
      </c>
      <c r="E79" s="145"/>
      <c r="F79" s="145"/>
      <c r="G79" s="145"/>
      <c r="H79" s="145"/>
      <c r="I79" s="145"/>
      <c r="J79" s="146">
        <f>J319</f>
        <v>0</v>
      </c>
      <c r="K79" s="143"/>
      <c r="L79" s="147"/>
    </row>
    <row r="80" spans="2:12" s="10" customFormat="1" ht="14.85" customHeight="1">
      <c r="B80" s="142"/>
      <c r="C80" s="143"/>
      <c r="D80" s="144" t="s">
        <v>113</v>
      </c>
      <c r="E80" s="145"/>
      <c r="F80" s="145"/>
      <c r="G80" s="145"/>
      <c r="H80" s="145"/>
      <c r="I80" s="145"/>
      <c r="J80" s="146">
        <f>J340</f>
        <v>0</v>
      </c>
      <c r="K80" s="143"/>
      <c r="L80" s="147"/>
    </row>
    <row r="81" spans="1:31" s="10" customFormat="1" ht="14.85" customHeight="1">
      <c r="B81" s="142"/>
      <c r="C81" s="143"/>
      <c r="D81" s="144" t="s">
        <v>114</v>
      </c>
      <c r="E81" s="145"/>
      <c r="F81" s="145"/>
      <c r="G81" s="145"/>
      <c r="H81" s="145"/>
      <c r="I81" s="145"/>
      <c r="J81" s="146">
        <f>J346</f>
        <v>0</v>
      </c>
      <c r="K81" s="143"/>
      <c r="L81" s="147"/>
    </row>
    <row r="82" spans="1:31" s="10" customFormat="1" ht="14.85" customHeight="1">
      <c r="B82" s="142"/>
      <c r="C82" s="143"/>
      <c r="D82" s="144" t="s">
        <v>115</v>
      </c>
      <c r="E82" s="145"/>
      <c r="F82" s="145"/>
      <c r="G82" s="145"/>
      <c r="H82" s="145"/>
      <c r="I82" s="145"/>
      <c r="J82" s="146">
        <f>J357</f>
        <v>0</v>
      </c>
      <c r="K82" s="143"/>
      <c r="L82" s="147"/>
    </row>
    <row r="83" spans="1:31" s="10" customFormat="1" ht="14.85" customHeight="1">
      <c r="B83" s="142"/>
      <c r="C83" s="143"/>
      <c r="D83" s="144" t="s">
        <v>116</v>
      </c>
      <c r="E83" s="145"/>
      <c r="F83" s="145"/>
      <c r="G83" s="145"/>
      <c r="H83" s="145"/>
      <c r="I83" s="145"/>
      <c r="J83" s="146">
        <f>J386</f>
        <v>0</v>
      </c>
      <c r="K83" s="143"/>
      <c r="L83" s="147"/>
    </row>
    <row r="84" spans="1:31" s="10" customFormat="1" ht="19.899999999999999" customHeight="1">
      <c r="B84" s="142"/>
      <c r="C84" s="143"/>
      <c r="D84" s="144" t="s">
        <v>117</v>
      </c>
      <c r="E84" s="145"/>
      <c r="F84" s="145"/>
      <c r="G84" s="145"/>
      <c r="H84" s="145"/>
      <c r="I84" s="145"/>
      <c r="J84" s="146">
        <f>J392</f>
        <v>0</v>
      </c>
      <c r="K84" s="143"/>
      <c r="L84" s="147"/>
    </row>
    <row r="85" spans="1:31" s="10" customFormat="1" ht="19.899999999999999" customHeight="1">
      <c r="B85" s="142"/>
      <c r="C85" s="143"/>
      <c r="D85" s="144" t="s">
        <v>118</v>
      </c>
      <c r="E85" s="145"/>
      <c r="F85" s="145"/>
      <c r="G85" s="145"/>
      <c r="H85" s="145"/>
      <c r="I85" s="145"/>
      <c r="J85" s="146">
        <f>J415</f>
        <v>0</v>
      </c>
      <c r="K85" s="143"/>
      <c r="L85" s="147"/>
    </row>
    <row r="86" spans="1:31" s="9" customFormat="1" ht="24.95" customHeight="1">
      <c r="B86" s="136"/>
      <c r="C86" s="137"/>
      <c r="D86" s="138" t="s">
        <v>119</v>
      </c>
      <c r="E86" s="139"/>
      <c r="F86" s="139"/>
      <c r="G86" s="139"/>
      <c r="H86" s="139"/>
      <c r="I86" s="139"/>
      <c r="J86" s="140">
        <f>J419</f>
        <v>0</v>
      </c>
      <c r="K86" s="137"/>
      <c r="L86" s="141"/>
    </row>
    <row r="87" spans="1:31" s="10" customFormat="1" ht="19.899999999999999" customHeight="1">
      <c r="B87" s="142"/>
      <c r="C87" s="143"/>
      <c r="D87" s="144" t="s">
        <v>120</v>
      </c>
      <c r="E87" s="145"/>
      <c r="F87" s="145"/>
      <c r="G87" s="145"/>
      <c r="H87" s="145"/>
      <c r="I87" s="145"/>
      <c r="J87" s="146">
        <f>J420</f>
        <v>0</v>
      </c>
      <c r="K87" s="143"/>
      <c r="L87" s="147"/>
    </row>
    <row r="88" spans="1:31" s="10" customFormat="1" ht="19.899999999999999" customHeight="1">
      <c r="B88" s="142"/>
      <c r="C88" s="143"/>
      <c r="D88" s="144" t="s">
        <v>121</v>
      </c>
      <c r="E88" s="145"/>
      <c r="F88" s="145"/>
      <c r="G88" s="145"/>
      <c r="H88" s="145"/>
      <c r="I88" s="145"/>
      <c r="J88" s="146">
        <f>J458</f>
        <v>0</v>
      </c>
      <c r="K88" s="143"/>
      <c r="L88" s="147"/>
    </row>
    <row r="89" spans="1:31" s="10" customFormat="1" ht="19.899999999999999" customHeight="1">
      <c r="B89" s="142"/>
      <c r="C89" s="143"/>
      <c r="D89" s="144" t="s">
        <v>122</v>
      </c>
      <c r="E89" s="145"/>
      <c r="F89" s="145"/>
      <c r="G89" s="145"/>
      <c r="H89" s="145"/>
      <c r="I89" s="145"/>
      <c r="J89" s="146">
        <f>J467</f>
        <v>0</v>
      </c>
      <c r="K89" s="143"/>
      <c r="L89" s="147"/>
    </row>
    <row r="90" spans="1:31" s="10" customFormat="1" ht="19.899999999999999" customHeight="1">
      <c r="B90" s="142"/>
      <c r="C90" s="143"/>
      <c r="D90" s="144" t="s">
        <v>123</v>
      </c>
      <c r="E90" s="145"/>
      <c r="F90" s="145"/>
      <c r="G90" s="145"/>
      <c r="H90" s="145"/>
      <c r="I90" s="145"/>
      <c r="J90" s="146">
        <f>J530</f>
        <v>0</v>
      </c>
      <c r="K90" s="143"/>
      <c r="L90" s="147"/>
    </row>
    <row r="91" spans="1:31" s="10" customFormat="1" ht="19.899999999999999" customHeight="1">
      <c r="B91" s="142"/>
      <c r="C91" s="143"/>
      <c r="D91" s="144" t="s">
        <v>124</v>
      </c>
      <c r="E91" s="145"/>
      <c r="F91" s="145"/>
      <c r="G91" s="145"/>
      <c r="H91" s="145"/>
      <c r="I91" s="145"/>
      <c r="J91" s="146">
        <f>J567</f>
        <v>0</v>
      </c>
      <c r="K91" s="143"/>
      <c r="L91" s="147"/>
    </row>
    <row r="92" spans="1:31" s="2" customFormat="1" ht="21.7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0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10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7" spans="1:63" s="2" customFormat="1" ht="6.95" customHeight="1">
      <c r="A97" s="36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108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3" s="2" customFormat="1" ht="24.95" customHeight="1">
      <c r="A98" s="36"/>
      <c r="B98" s="37"/>
      <c r="C98" s="25" t="s">
        <v>125</v>
      </c>
      <c r="D98" s="38"/>
      <c r="E98" s="38"/>
      <c r="F98" s="38"/>
      <c r="G98" s="38"/>
      <c r="H98" s="38"/>
      <c r="I98" s="38"/>
      <c r="J98" s="38"/>
      <c r="K98" s="38"/>
      <c r="L98" s="108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3" s="2" customFormat="1" ht="6.95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108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3" s="2" customFormat="1" ht="12" customHeight="1">
      <c r="A100" s="36"/>
      <c r="B100" s="37"/>
      <c r="C100" s="31" t="s">
        <v>16</v>
      </c>
      <c r="D100" s="38"/>
      <c r="E100" s="38"/>
      <c r="F100" s="38"/>
      <c r="G100" s="38"/>
      <c r="H100" s="38"/>
      <c r="I100" s="38"/>
      <c r="J100" s="38"/>
      <c r="K100" s="38"/>
      <c r="L100" s="108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3" s="2" customFormat="1" ht="16.5" customHeight="1">
      <c r="A101" s="36"/>
      <c r="B101" s="37"/>
      <c r="C101" s="38"/>
      <c r="D101" s="38"/>
      <c r="E101" s="376" t="str">
        <f>E7</f>
        <v>Oprava kanalizace v ZŠ Škarabelova</v>
      </c>
      <c r="F101" s="377"/>
      <c r="G101" s="377"/>
      <c r="H101" s="377"/>
      <c r="I101" s="38"/>
      <c r="J101" s="38"/>
      <c r="K101" s="38"/>
      <c r="L101" s="108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pans="1:63" s="2" customFormat="1" ht="12" customHeight="1">
      <c r="A102" s="36"/>
      <c r="B102" s="37"/>
      <c r="C102" s="31" t="s">
        <v>87</v>
      </c>
      <c r="D102" s="38"/>
      <c r="E102" s="38"/>
      <c r="F102" s="38"/>
      <c r="G102" s="38"/>
      <c r="H102" s="38"/>
      <c r="I102" s="38"/>
      <c r="J102" s="38"/>
      <c r="K102" s="38"/>
      <c r="L102" s="108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63" s="2" customFormat="1" ht="16.5" customHeight="1">
      <c r="A103" s="36"/>
      <c r="B103" s="37"/>
      <c r="C103" s="38"/>
      <c r="D103" s="38"/>
      <c r="E103" s="345" t="str">
        <f>E9</f>
        <v>D.1.1 - Architektonicko stavební řešení</v>
      </c>
      <c r="F103" s="375"/>
      <c r="G103" s="375"/>
      <c r="H103" s="375"/>
      <c r="I103" s="38"/>
      <c r="J103" s="38"/>
      <c r="K103" s="38"/>
      <c r="L103" s="108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pans="1:63" s="2" customFormat="1" ht="6.95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108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pans="1:63" s="2" customFormat="1" ht="12" customHeight="1">
      <c r="A105" s="36"/>
      <c r="B105" s="37"/>
      <c r="C105" s="31" t="s">
        <v>21</v>
      </c>
      <c r="D105" s="38"/>
      <c r="E105" s="38"/>
      <c r="F105" s="29" t="str">
        <f>F12</f>
        <v xml:space="preserve"> </v>
      </c>
      <c r="G105" s="38"/>
      <c r="H105" s="38"/>
      <c r="I105" s="31" t="s">
        <v>23</v>
      </c>
      <c r="J105" s="61" t="str">
        <f>IF(J12="","",J12)</f>
        <v>27. 4. 2023</v>
      </c>
      <c r="K105" s="38"/>
      <c r="L105" s="108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pans="1:63" s="2" customFormat="1" ht="6.95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108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pans="1:63" s="2" customFormat="1" ht="15.2" customHeight="1">
      <c r="A107" s="36"/>
      <c r="B107" s="37"/>
      <c r="C107" s="31" t="s">
        <v>25</v>
      </c>
      <c r="D107" s="38"/>
      <c r="E107" s="38"/>
      <c r="F107" s="29" t="str">
        <f>E15</f>
        <v xml:space="preserve"> </v>
      </c>
      <c r="G107" s="38"/>
      <c r="H107" s="38"/>
      <c r="I107" s="31" t="s">
        <v>30</v>
      </c>
      <c r="J107" s="34" t="str">
        <f>E21</f>
        <v xml:space="preserve"> </v>
      </c>
      <c r="K107" s="38"/>
      <c r="L107" s="108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63" s="2" customFormat="1" ht="15.2" customHeight="1">
      <c r="A108" s="36"/>
      <c r="B108" s="37"/>
      <c r="C108" s="31" t="s">
        <v>28</v>
      </c>
      <c r="D108" s="38"/>
      <c r="E108" s="38"/>
      <c r="F108" s="29" t="str">
        <f>IF(E18="","",E18)</f>
        <v>Vyplň údaj</v>
      </c>
      <c r="G108" s="38"/>
      <c r="H108" s="38"/>
      <c r="I108" s="31" t="s">
        <v>32</v>
      </c>
      <c r="J108" s="34" t="str">
        <f>E24</f>
        <v xml:space="preserve"> </v>
      </c>
      <c r="K108" s="38"/>
      <c r="L108" s="108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63" s="2" customFormat="1" ht="10.35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108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63" s="11" customFormat="1" ht="29.25" customHeight="1">
      <c r="A110" s="148"/>
      <c r="B110" s="149"/>
      <c r="C110" s="150" t="s">
        <v>126</v>
      </c>
      <c r="D110" s="151" t="s">
        <v>54</v>
      </c>
      <c r="E110" s="151" t="s">
        <v>50</v>
      </c>
      <c r="F110" s="151" t="s">
        <v>51</v>
      </c>
      <c r="G110" s="151" t="s">
        <v>127</v>
      </c>
      <c r="H110" s="151" t="s">
        <v>128</v>
      </c>
      <c r="I110" s="151" t="s">
        <v>129</v>
      </c>
      <c r="J110" s="151" t="s">
        <v>91</v>
      </c>
      <c r="K110" s="152" t="s">
        <v>130</v>
      </c>
      <c r="L110" s="153"/>
      <c r="M110" s="70" t="s">
        <v>19</v>
      </c>
      <c r="N110" s="71" t="s">
        <v>39</v>
      </c>
      <c r="O110" s="71" t="s">
        <v>131</v>
      </c>
      <c r="P110" s="71" t="s">
        <v>132</v>
      </c>
      <c r="Q110" s="71" t="s">
        <v>133</v>
      </c>
      <c r="R110" s="71" t="s">
        <v>134</v>
      </c>
      <c r="S110" s="71" t="s">
        <v>135</v>
      </c>
      <c r="T110" s="72" t="s">
        <v>136</v>
      </c>
      <c r="U110" s="148"/>
      <c r="V110" s="148"/>
      <c r="W110" s="148"/>
      <c r="X110" s="148"/>
      <c r="Y110" s="148"/>
      <c r="Z110" s="148"/>
      <c r="AA110" s="148"/>
      <c r="AB110" s="148"/>
      <c r="AC110" s="148"/>
      <c r="AD110" s="148"/>
      <c r="AE110" s="148"/>
    </row>
    <row r="111" spans="1:63" s="2" customFormat="1" ht="22.9" customHeight="1">
      <c r="A111" s="36"/>
      <c r="B111" s="37"/>
      <c r="C111" s="77" t="s">
        <v>137</v>
      </c>
      <c r="D111" s="38"/>
      <c r="E111" s="38"/>
      <c r="F111" s="38"/>
      <c r="G111" s="38"/>
      <c r="H111" s="38"/>
      <c r="I111" s="38"/>
      <c r="J111" s="154">
        <f>BK111</f>
        <v>0</v>
      </c>
      <c r="K111" s="38"/>
      <c r="L111" s="41"/>
      <c r="M111" s="73"/>
      <c r="N111" s="155"/>
      <c r="O111" s="74"/>
      <c r="P111" s="156">
        <f>P112+P419</f>
        <v>0</v>
      </c>
      <c r="Q111" s="74"/>
      <c r="R111" s="156">
        <f>R112+R419</f>
        <v>20.383593240000003</v>
      </c>
      <c r="S111" s="74"/>
      <c r="T111" s="157">
        <f>T112+T419</f>
        <v>6.7905000000000006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68</v>
      </c>
      <c r="AU111" s="19" t="s">
        <v>92</v>
      </c>
      <c r="BK111" s="158">
        <f>BK112+BK419</f>
        <v>0</v>
      </c>
    </row>
    <row r="112" spans="1:63" s="12" customFormat="1" ht="25.9" customHeight="1">
      <c r="B112" s="159"/>
      <c r="C112" s="160"/>
      <c r="D112" s="161" t="s">
        <v>68</v>
      </c>
      <c r="E112" s="162" t="s">
        <v>138</v>
      </c>
      <c r="F112" s="162" t="s">
        <v>139</v>
      </c>
      <c r="G112" s="160"/>
      <c r="H112" s="160"/>
      <c r="I112" s="163"/>
      <c r="J112" s="164">
        <f>BK112</f>
        <v>0</v>
      </c>
      <c r="K112" s="160"/>
      <c r="L112" s="165"/>
      <c r="M112" s="166"/>
      <c r="N112" s="167"/>
      <c r="O112" s="167"/>
      <c r="P112" s="168">
        <f>P113+P256+P267+P275+P307+P318+P392+P415</f>
        <v>0</v>
      </c>
      <c r="Q112" s="167"/>
      <c r="R112" s="168">
        <f>R113+R256+R267+R275+R307+R318+R392+R415</f>
        <v>19.945670840000002</v>
      </c>
      <c r="S112" s="167"/>
      <c r="T112" s="169">
        <f>T113+T256+T267+T275+T307+T318+T392+T415</f>
        <v>6.6945000000000006</v>
      </c>
      <c r="AR112" s="170" t="s">
        <v>77</v>
      </c>
      <c r="AT112" s="171" t="s">
        <v>68</v>
      </c>
      <c r="AU112" s="171" t="s">
        <v>69</v>
      </c>
      <c r="AY112" s="170" t="s">
        <v>140</v>
      </c>
      <c r="BK112" s="172">
        <f>BK113+BK256+BK267+BK275+BK307+BK318+BK392+BK415</f>
        <v>0</v>
      </c>
    </row>
    <row r="113" spans="1:65" s="12" customFormat="1" ht="22.9" customHeight="1">
      <c r="B113" s="159"/>
      <c r="C113" s="160"/>
      <c r="D113" s="161" t="s">
        <v>68</v>
      </c>
      <c r="E113" s="173" t="s">
        <v>77</v>
      </c>
      <c r="F113" s="173" t="s">
        <v>141</v>
      </c>
      <c r="G113" s="160"/>
      <c r="H113" s="160"/>
      <c r="I113" s="163"/>
      <c r="J113" s="174">
        <f>BK113</f>
        <v>0</v>
      </c>
      <c r="K113" s="160"/>
      <c r="L113" s="165"/>
      <c r="M113" s="166"/>
      <c r="N113" s="167"/>
      <c r="O113" s="167"/>
      <c r="P113" s="168">
        <f>P114+P131+P152+P158+P179+P200+P237</f>
        <v>0</v>
      </c>
      <c r="Q113" s="167"/>
      <c r="R113" s="168">
        <f>R114+R131+R152+R158+R179+R200+R237</f>
        <v>11.26844</v>
      </c>
      <c r="S113" s="167"/>
      <c r="T113" s="169">
        <f>T114+T131+T152+T158+T179+T200+T237</f>
        <v>4.6950000000000003</v>
      </c>
      <c r="AR113" s="170" t="s">
        <v>77</v>
      </c>
      <c r="AT113" s="171" t="s">
        <v>68</v>
      </c>
      <c r="AU113" s="171" t="s">
        <v>77</v>
      </c>
      <c r="AY113" s="170" t="s">
        <v>140</v>
      </c>
      <c r="BK113" s="172">
        <f>BK114+BK131+BK152+BK158+BK179+BK200+BK237</f>
        <v>0</v>
      </c>
    </row>
    <row r="114" spans="1:65" s="12" customFormat="1" ht="20.85" customHeight="1">
      <c r="B114" s="159"/>
      <c r="C114" s="160"/>
      <c r="D114" s="161" t="s">
        <v>68</v>
      </c>
      <c r="E114" s="173" t="s">
        <v>142</v>
      </c>
      <c r="F114" s="173" t="s">
        <v>143</v>
      </c>
      <c r="G114" s="160"/>
      <c r="H114" s="160"/>
      <c r="I114" s="163"/>
      <c r="J114" s="174">
        <f>BK114</f>
        <v>0</v>
      </c>
      <c r="K114" s="160"/>
      <c r="L114" s="165"/>
      <c r="M114" s="166"/>
      <c r="N114" s="167"/>
      <c r="O114" s="167"/>
      <c r="P114" s="168">
        <f>SUM(P115:P130)</f>
        <v>0</v>
      </c>
      <c r="Q114" s="167"/>
      <c r="R114" s="168">
        <f>SUM(R115:R130)</f>
        <v>0</v>
      </c>
      <c r="S114" s="167"/>
      <c r="T114" s="169">
        <f>SUM(T115:T130)</f>
        <v>4.6950000000000003</v>
      </c>
      <c r="AR114" s="170" t="s">
        <v>77</v>
      </c>
      <c r="AT114" s="171" t="s">
        <v>68</v>
      </c>
      <c r="AU114" s="171" t="s">
        <v>79</v>
      </c>
      <c r="AY114" s="170" t="s">
        <v>140</v>
      </c>
      <c r="BK114" s="172">
        <f>SUM(BK115:BK130)</f>
        <v>0</v>
      </c>
    </row>
    <row r="115" spans="1:65" s="2" customFormat="1" ht="24.2" customHeight="1">
      <c r="A115" s="36"/>
      <c r="B115" s="37"/>
      <c r="C115" s="175" t="s">
        <v>77</v>
      </c>
      <c r="D115" s="175" t="s">
        <v>144</v>
      </c>
      <c r="E115" s="176" t="s">
        <v>145</v>
      </c>
      <c r="F115" s="177" t="s">
        <v>146</v>
      </c>
      <c r="G115" s="178" t="s">
        <v>147</v>
      </c>
      <c r="H115" s="179">
        <v>8</v>
      </c>
      <c r="I115" s="180"/>
      <c r="J115" s="181">
        <f>ROUND(I115*H115,2)</f>
        <v>0</v>
      </c>
      <c r="K115" s="177" t="s">
        <v>148</v>
      </c>
      <c r="L115" s="41"/>
      <c r="M115" s="182" t="s">
        <v>19</v>
      </c>
      <c r="N115" s="183" t="s">
        <v>40</v>
      </c>
      <c r="O115" s="66"/>
      <c r="P115" s="184">
        <f>O115*H115</f>
        <v>0</v>
      </c>
      <c r="Q115" s="184">
        <v>0</v>
      </c>
      <c r="R115" s="184">
        <f>Q115*H115</f>
        <v>0</v>
      </c>
      <c r="S115" s="184">
        <v>0.28999999999999998</v>
      </c>
      <c r="T115" s="185">
        <f>S115*H115</f>
        <v>2.3199999999999998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149</v>
      </c>
      <c r="AT115" s="186" t="s">
        <v>144</v>
      </c>
      <c r="AU115" s="186" t="s">
        <v>150</v>
      </c>
      <c r="AY115" s="19" t="s">
        <v>140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9" t="s">
        <v>77</v>
      </c>
      <c r="BK115" s="187">
        <f>ROUND(I115*H115,2)</f>
        <v>0</v>
      </c>
      <c r="BL115" s="19" t="s">
        <v>149</v>
      </c>
      <c r="BM115" s="186" t="s">
        <v>151</v>
      </c>
    </row>
    <row r="116" spans="1:65" s="2" customFormat="1" ht="39">
      <c r="A116" s="36"/>
      <c r="B116" s="37"/>
      <c r="C116" s="38"/>
      <c r="D116" s="188" t="s">
        <v>152</v>
      </c>
      <c r="E116" s="38"/>
      <c r="F116" s="189" t="s">
        <v>153</v>
      </c>
      <c r="G116" s="38"/>
      <c r="H116" s="38"/>
      <c r="I116" s="190"/>
      <c r="J116" s="38"/>
      <c r="K116" s="38"/>
      <c r="L116" s="41"/>
      <c r="M116" s="191"/>
      <c r="N116" s="192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152</v>
      </c>
      <c r="AU116" s="19" t="s">
        <v>150</v>
      </c>
    </row>
    <row r="117" spans="1:65" s="2" customFormat="1">
      <c r="A117" s="36"/>
      <c r="B117" s="37"/>
      <c r="C117" s="38"/>
      <c r="D117" s="193" t="s">
        <v>154</v>
      </c>
      <c r="E117" s="38"/>
      <c r="F117" s="194" t="s">
        <v>155</v>
      </c>
      <c r="G117" s="38"/>
      <c r="H117" s="38"/>
      <c r="I117" s="190"/>
      <c r="J117" s="38"/>
      <c r="K117" s="38"/>
      <c r="L117" s="41"/>
      <c r="M117" s="191"/>
      <c r="N117" s="192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154</v>
      </c>
      <c r="AU117" s="19" t="s">
        <v>150</v>
      </c>
    </row>
    <row r="118" spans="1:65" s="13" customFormat="1">
      <c r="B118" s="195"/>
      <c r="C118" s="196"/>
      <c r="D118" s="188" t="s">
        <v>156</v>
      </c>
      <c r="E118" s="197" t="s">
        <v>19</v>
      </c>
      <c r="F118" s="198" t="s">
        <v>157</v>
      </c>
      <c r="G118" s="196"/>
      <c r="H118" s="199">
        <v>8</v>
      </c>
      <c r="I118" s="200"/>
      <c r="J118" s="196"/>
      <c r="K118" s="196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156</v>
      </c>
      <c r="AU118" s="205" t="s">
        <v>150</v>
      </c>
      <c r="AV118" s="13" t="s">
        <v>79</v>
      </c>
      <c r="AW118" s="13" t="s">
        <v>31</v>
      </c>
      <c r="AX118" s="13" t="s">
        <v>69</v>
      </c>
      <c r="AY118" s="205" t="s">
        <v>140</v>
      </c>
    </row>
    <row r="119" spans="1:65" s="14" customFormat="1">
      <c r="B119" s="206"/>
      <c r="C119" s="207"/>
      <c r="D119" s="188" t="s">
        <v>156</v>
      </c>
      <c r="E119" s="208" t="s">
        <v>19</v>
      </c>
      <c r="F119" s="209" t="s">
        <v>158</v>
      </c>
      <c r="G119" s="207"/>
      <c r="H119" s="210">
        <v>8</v>
      </c>
      <c r="I119" s="211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156</v>
      </c>
      <c r="AU119" s="216" t="s">
        <v>150</v>
      </c>
      <c r="AV119" s="14" t="s">
        <v>150</v>
      </c>
      <c r="AW119" s="14" t="s">
        <v>31</v>
      </c>
      <c r="AX119" s="14" t="s">
        <v>77</v>
      </c>
      <c r="AY119" s="216" t="s">
        <v>140</v>
      </c>
    </row>
    <row r="120" spans="1:65" s="2" customFormat="1" ht="24.2" customHeight="1">
      <c r="A120" s="36"/>
      <c r="B120" s="37"/>
      <c r="C120" s="175" t="s">
        <v>79</v>
      </c>
      <c r="D120" s="175" t="s">
        <v>144</v>
      </c>
      <c r="E120" s="176" t="s">
        <v>159</v>
      </c>
      <c r="F120" s="177" t="s">
        <v>160</v>
      </c>
      <c r="G120" s="178" t="s">
        <v>147</v>
      </c>
      <c r="H120" s="179">
        <v>8</v>
      </c>
      <c r="I120" s="180"/>
      <c r="J120" s="181">
        <f>ROUND(I120*H120,2)</f>
        <v>0</v>
      </c>
      <c r="K120" s="177" t="s">
        <v>148</v>
      </c>
      <c r="L120" s="41"/>
      <c r="M120" s="182" t="s">
        <v>19</v>
      </c>
      <c r="N120" s="183" t="s">
        <v>40</v>
      </c>
      <c r="O120" s="66"/>
      <c r="P120" s="184">
        <f>O120*H120</f>
        <v>0</v>
      </c>
      <c r="Q120" s="184">
        <v>0</v>
      </c>
      <c r="R120" s="184">
        <f>Q120*H120</f>
        <v>0</v>
      </c>
      <c r="S120" s="184">
        <v>0.22</v>
      </c>
      <c r="T120" s="185">
        <f>S120*H120</f>
        <v>1.76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149</v>
      </c>
      <c r="AT120" s="186" t="s">
        <v>144</v>
      </c>
      <c r="AU120" s="186" t="s">
        <v>150</v>
      </c>
      <c r="AY120" s="19" t="s">
        <v>140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9" t="s">
        <v>77</v>
      </c>
      <c r="BK120" s="187">
        <f>ROUND(I120*H120,2)</f>
        <v>0</v>
      </c>
      <c r="BL120" s="19" t="s">
        <v>149</v>
      </c>
      <c r="BM120" s="186" t="s">
        <v>161</v>
      </c>
    </row>
    <row r="121" spans="1:65" s="2" customFormat="1" ht="39">
      <c r="A121" s="36"/>
      <c r="B121" s="37"/>
      <c r="C121" s="38"/>
      <c r="D121" s="188" t="s">
        <v>152</v>
      </c>
      <c r="E121" s="38"/>
      <c r="F121" s="189" t="s">
        <v>162</v>
      </c>
      <c r="G121" s="38"/>
      <c r="H121" s="38"/>
      <c r="I121" s="190"/>
      <c r="J121" s="38"/>
      <c r="K121" s="38"/>
      <c r="L121" s="41"/>
      <c r="M121" s="191"/>
      <c r="N121" s="192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152</v>
      </c>
      <c r="AU121" s="19" t="s">
        <v>150</v>
      </c>
    </row>
    <row r="122" spans="1:65" s="2" customFormat="1">
      <c r="A122" s="36"/>
      <c r="B122" s="37"/>
      <c r="C122" s="38"/>
      <c r="D122" s="193" t="s">
        <v>154</v>
      </c>
      <c r="E122" s="38"/>
      <c r="F122" s="194" t="s">
        <v>163</v>
      </c>
      <c r="G122" s="38"/>
      <c r="H122" s="38"/>
      <c r="I122" s="190"/>
      <c r="J122" s="38"/>
      <c r="K122" s="38"/>
      <c r="L122" s="41"/>
      <c r="M122" s="191"/>
      <c r="N122" s="192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154</v>
      </c>
      <c r="AU122" s="19" t="s">
        <v>150</v>
      </c>
    </row>
    <row r="123" spans="1:65" s="13" customFormat="1">
      <c r="B123" s="195"/>
      <c r="C123" s="196"/>
      <c r="D123" s="188" t="s">
        <v>156</v>
      </c>
      <c r="E123" s="197" t="s">
        <v>19</v>
      </c>
      <c r="F123" s="198" t="s">
        <v>157</v>
      </c>
      <c r="G123" s="196"/>
      <c r="H123" s="199">
        <v>8</v>
      </c>
      <c r="I123" s="200"/>
      <c r="J123" s="196"/>
      <c r="K123" s="196"/>
      <c r="L123" s="201"/>
      <c r="M123" s="202"/>
      <c r="N123" s="203"/>
      <c r="O123" s="203"/>
      <c r="P123" s="203"/>
      <c r="Q123" s="203"/>
      <c r="R123" s="203"/>
      <c r="S123" s="203"/>
      <c r="T123" s="204"/>
      <c r="AT123" s="205" t="s">
        <v>156</v>
      </c>
      <c r="AU123" s="205" t="s">
        <v>150</v>
      </c>
      <c r="AV123" s="13" t="s">
        <v>79</v>
      </c>
      <c r="AW123" s="13" t="s">
        <v>31</v>
      </c>
      <c r="AX123" s="13" t="s">
        <v>69</v>
      </c>
      <c r="AY123" s="205" t="s">
        <v>140</v>
      </c>
    </row>
    <row r="124" spans="1:65" s="14" customFormat="1">
      <c r="B124" s="206"/>
      <c r="C124" s="207"/>
      <c r="D124" s="188" t="s">
        <v>156</v>
      </c>
      <c r="E124" s="208" t="s">
        <v>19</v>
      </c>
      <c r="F124" s="209" t="s">
        <v>158</v>
      </c>
      <c r="G124" s="207"/>
      <c r="H124" s="210">
        <v>8</v>
      </c>
      <c r="I124" s="211"/>
      <c r="J124" s="207"/>
      <c r="K124" s="207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156</v>
      </c>
      <c r="AU124" s="216" t="s">
        <v>150</v>
      </c>
      <c r="AV124" s="14" t="s">
        <v>150</v>
      </c>
      <c r="AW124" s="14" t="s">
        <v>31</v>
      </c>
      <c r="AX124" s="14" t="s">
        <v>77</v>
      </c>
      <c r="AY124" s="216" t="s">
        <v>140</v>
      </c>
    </row>
    <row r="125" spans="1:65" s="2" customFormat="1" ht="16.5" customHeight="1">
      <c r="A125" s="36"/>
      <c r="B125" s="37"/>
      <c r="C125" s="175" t="s">
        <v>150</v>
      </c>
      <c r="D125" s="175" t="s">
        <v>144</v>
      </c>
      <c r="E125" s="176" t="s">
        <v>164</v>
      </c>
      <c r="F125" s="177" t="s">
        <v>165</v>
      </c>
      <c r="G125" s="178" t="s">
        <v>166</v>
      </c>
      <c r="H125" s="179">
        <v>3</v>
      </c>
      <c r="I125" s="180"/>
      <c r="J125" s="181">
        <f>ROUND(I125*H125,2)</f>
        <v>0</v>
      </c>
      <c r="K125" s="177" t="s">
        <v>148</v>
      </c>
      <c r="L125" s="41"/>
      <c r="M125" s="182" t="s">
        <v>19</v>
      </c>
      <c r="N125" s="183" t="s">
        <v>40</v>
      </c>
      <c r="O125" s="66"/>
      <c r="P125" s="184">
        <f>O125*H125</f>
        <v>0</v>
      </c>
      <c r="Q125" s="184">
        <v>0</v>
      </c>
      <c r="R125" s="184">
        <f>Q125*H125</f>
        <v>0</v>
      </c>
      <c r="S125" s="184">
        <v>0.20499999999999999</v>
      </c>
      <c r="T125" s="185">
        <f>S125*H125</f>
        <v>0.61499999999999999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149</v>
      </c>
      <c r="AT125" s="186" t="s">
        <v>144</v>
      </c>
      <c r="AU125" s="186" t="s">
        <v>150</v>
      </c>
      <c r="AY125" s="19" t="s">
        <v>140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9" t="s">
        <v>77</v>
      </c>
      <c r="BK125" s="187">
        <f>ROUND(I125*H125,2)</f>
        <v>0</v>
      </c>
      <c r="BL125" s="19" t="s">
        <v>149</v>
      </c>
      <c r="BM125" s="186" t="s">
        <v>167</v>
      </c>
    </row>
    <row r="126" spans="1:65" s="2" customFormat="1" ht="29.25">
      <c r="A126" s="36"/>
      <c r="B126" s="37"/>
      <c r="C126" s="38"/>
      <c r="D126" s="188" t="s">
        <v>152</v>
      </c>
      <c r="E126" s="38"/>
      <c r="F126" s="189" t="s">
        <v>168</v>
      </c>
      <c r="G126" s="38"/>
      <c r="H126" s="38"/>
      <c r="I126" s="190"/>
      <c r="J126" s="38"/>
      <c r="K126" s="38"/>
      <c r="L126" s="41"/>
      <c r="M126" s="191"/>
      <c r="N126" s="192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152</v>
      </c>
      <c r="AU126" s="19" t="s">
        <v>150</v>
      </c>
    </row>
    <row r="127" spans="1:65" s="2" customFormat="1">
      <c r="A127" s="36"/>
      <c r="B127" s="37"/>
      <c r="C127" s="38"/>
      <c r="D127" s="193" t="s">
        <v>154</v>
      </c>
      <c r="E127" s="38"/>
      <c r="F127" s="194" t="s">
        <v>169</v>
      </c>
      <c r="G127" s="38"/>
      <c r="H127" s="38"/>
      <c r="I127" s="190"/>
      <c r="J127" s="38"/>
      <c r="K127" s="38"/>
      <c r="L127" s="41"/>
      <c r="M127" s="191"/>
      <c r="N127" s="192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154</v>
      </c>
      <c r="AU127" s="19" t="s">
        <v>150</v>
      </c>
    </row>
    <row r="128" spans="1:65" s="13" customFormat="1">
      <c r="B128" s="195"/>
      <c r="C128" s="196"/>
      <c r="D128" s="188" t="s">
        <v>156</v>
      </c>
      <c r="E128" s="197" t="s">
        <v>19</v>
      </c>
      <c r="F128" s="198" t="s">
        <v>170</v>
      </c>
      <c r="G128" s="196"/>
      <c r="H128" s="199">
        <v>3</v>
      </c>
      <c r="I128" s="200"/>
      <c r="J128" s="196"/>
      <c r="K128" s="196"/>
      <c r="L128" s="201"/>
      <c r="M128" s="202"/>
      <c r="N128" s="203"/>
      <c r="O128" s="203"/>
      <c r="P128" s="203"/>
      <c r="Q128" s="203"/>
      <c r="R128" s="203"/>
      <c r="S128" s="203"/>
      <c r="T128" s="204"/>
      <c r="AT128" s="205" t="s">
        <v>156</v>
      </c>
      <c r="AU128" s="205" t="s">
        <v>150</v>
      </c>
      <c r="AV128" s="13" t="s">
        <v>79</v>
      </c>
      <c r="AW128" s="13" t="s">
        <v>31</v>
      </c>
      <c r="AX128" s="13" t="s">
        <v>69</v>
      </c>
      <c r="AY128" s="205" t="s">
        <v>140</v>
      </c>
    </row>
    <row r="129" spans="1:65" s="14" customFormat="1">
      <c r="B129" s="206"/>
      <c r="C129" s="207"/>
      <c r="D129" s="188" t="s">
        <v>156</v>
      </c>
      <c r="E129" s="208" t="s">
        <v>19</v>
      </c>
      <c r="F129" s="209" t="s">
        <v>158</v>
      </c>
      <c r="G129" s="207"/>
      <c r="H129" s="210">
        <v>3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156</v>
      </c>
      <c r="AU129" s="216" t="s">
        <v>150</v>
      </c>
      <c r="AV129" s="14" t="s">
        <v>150</v>
      </c>
      <c r="AW129" s="14" t="s">
        <v>31</v>
      </c>
      <c r="AX129" s="14" t="s">
        <v>69</v>
      </c>
      <c r="AY129" s="216" t="s">
        <v>140</v>
      </c>
    </row>
    <row r="130" spans="1:65" s="15" customFormat="1">
      <c r="B130" s="217"/>
      <c r="C130" s="218"/>
      <c r="D130" s="188" t="s">
        <v>156</v>
      </c>
      <c r="E130" s="219" t="s">
        <v>19</v>
      </c>
      <c r="F130" s="220" t="s">
        <v>171</v>
      </c>
      <c r="G130" s="218"/>
      <c r="H130" s="221">
        <v>3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156</v>
      </c>
      <c r="AU130" s="227" t="s">
        <v>150</v>
      </c>
      <c r="AV130" s="15" t="s">
        <v>149</v>
      </c>
      <c r="AW130" s="15" t="s">
        <v>31</v>
      </c>
      <c r="AX130" s="15" t="s">
        <v>77</v>
      </c>
      <c r="AY130" s="227" t="s">
        <v>140</v>
      </c>
    </row>
    <row r="131" spans="1:65" s="12" customFormat="1" ht="20.85" customHeight="1">
      <c r="B131" s="159"/>
      <c r="C131" s="160"/>
      <c r="D131" s="161" t="s">
        <v>68</v>
      </c>
      <c r="E131" s="173" t="s">
        <v>172</v>
      </c>
      <c r="F131" s="173" t="s">
        <v>173</v>
      </c>
      <c r="G131" s="160"/>
      <c r="H131" s="160"/>
      <c r="I131" s="163"/>
      <c r="J131" s="174">
        <f>BK131</f>
        <v>0</v>
      </c>
      <c r="K131" s="160"/>
      <c r="L131" s="165"/>
      <c r="M131" s="166"/>
      <c r="N131" s="167"/>
      <c r="O131" s="167"/>
      <c r="P131" s="168">
        <f>SUM(P132:P151)</f>
        <v>0</v>
      </c>
      <c r="Q131" s="167"/>
      <c r="R131" s="168">
        <f>SUM(R132:R151)</f>
        <v>0</v>
      </c>
      <c r="S131" s="167"/>
      <c r="T131" s="169">
        <f>SUM(T132:T151)</f>
        <v>0</v>
      </c>
      <c r="AR131" s="170" t="s">
        <v>77</v>
      </c>
      <c r="AT131" s="171" t="s">
        <v>68</v>
      </c>
      <c r="AU131" s="171" t="s">
        <v>79</v>
      </c>
      <c r="AY131" s="170" t="s">
        <v>140</v>
      </c>
      <c r="BK131" s="172">
        <f>SUM(BK132:BK151)</f>
        <v>0</v>
      </c>
    </row>
    <row r="132" spans="1:65" s="2" customFormat="1" ht="37.9" customHeight="1">
      <c r="A132" s="36"/>
      <c r="B132" s="37"/>
      <c r="C132" s="175" t="s">
        <v>149</v>
      </c>
      <c r="D132" s="175" t="s">
        <v>144</v>
      </c>
      <c r="E132" s="176" t="s">
        <v>174</v>
      </c>
      <c r="F132" s="177" t="s">
        <v>175</v>
      </c>
      <c r="G132" s="178" t="s">
        <v>176</v>
      </c>
      <c r="H132" s="179">
        <v>9</v>
      </c>
      <c r="I132" s="180"/>
      <c r="J132" s="181">
        <f>ROUND(I132*H132,2)</f>
        <v>0</v>
      </c>
      <c r="K132" s="177" t="s">
        <v>148</v>
      </c>
      <c r="L132" s="41"/>
      <c r="M132" s="182" t="s">
        <v>19</v>
      </c>
      <c r="N132" s="183" t="s">
        <v>40</v>
      </c>
      <c r="O132" s="66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6" t="s">
        <v>149</v>
      </c>
      <c r="AT132" s="186" t="s">
        <v>144</v>
      </c>
      <c r="AU132" s="186" t="s">
        <v>150</v>
      </c>
      <c r="AY132" s="19" t="s">
        <v>140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9" t="s">
        <v>77</v>
      </c>
      <c r="BK132" s="187">
        <f>ROUND(I132*H132,2)</f>
        <v>0</v>
      </c>
      <c r="BL132" s="19" t="s">
        <v>149</v>
      </c>
      <c r="BM132" s="186" t="s">
        <v>177</v>
      </c>
    </row>
    <row r="133" spans="1:65" s="2" customFormat="1" ht="39">
      <c r="A133" s="36"/>
      <c r="B133" s="37"/>
      <c r="C133" s="38"/>
      <c r="D133" s="188" t="s">
        <v>152</v>
      </c>
      <c r="E133" s="38"/>
      <c r="F133" s="189" t="s">
        <v>178</v>
      </c>
      <c r="G133" s="38"/>
      <c r="H133" s="38"/>
      <c r="I133" s="190"/>
      <c r="J133" s="38"/>
      <c r="K133" s="38"/>
      <c r="L133" s="41"/>
      <c r="M133" s="191"/>
      <c r="N133" s="192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152</v>
      </c>
      <c r="AU133" s="19" t="s">
        <v>150</v>
      </c>
    </row>
    <row r="134" spans="1:65" s="2" customFormat="1">
      <c r="A134" s="36"/>
      <c r="B134" s="37"/>
      <c r="C134" s="38"/>
      <c r="D134" s="193" t="s">
        <v>154</v>
      </c>
      <c r="E134" s="38"/>
      <c r="F134" s="194" t="s">
        <v>179</v>
      </c>
      <c r="G134" s="38"/>
      <c r="H134" s="38"/>
      <c r="I134" s="190"/>
      <c r="J134" s="38"/>
      <c r="K134" s="38"/>
      <c r="L134" s="41"/>
      <c r="M134" s="191"/>
      <c r="N134" s="192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154</v>
      </c>
      <c r="AU134" s="19" t="s">
        <v>150</v>
      </c>
    </row>
    <row r="135" spans="1:65" s="16" customFormat="1">
      <c r="B135" s="228"/>
      <c r="C135" s="229"/>
      <c r="D135" s="188" t="s">
        <v>156</v>
      </c>
      <c r="E135" s="230" t="s">
        <v>19</v>
      </c>
      <c r="F135" s="231" t="s">
        <v>180</v>
      </c>
      <c r="G135" s="229"/>
      <c r="H135" s="230" t="s">
        <v>19</v>
      </c>
      <c r="I135" s="232"/>
      <c r="J135" s="229"/>
      <c r="K135" s="229"/>
      <c r="L135" s="233"/>
      <c r="M135" s="234"/>
      <c r="N135" s="235"/>
      <c r="O135" s="235"/>
      <c r="P135" s="235"/>
      <c r="Q135" s="235"/>
      <c r="R135" s="235"/>
      <c r="S135" s="235"/>
      <c r="T135" s="236"/>
      <c r="AT135" s="237" t="s">
        <v>156</v>
      </c>
      <c r="AU135" s="237" t="s">
        <v>150</v>
      </c>
      <c r="AV135" s="16" t="s">
        <v>77</v>
      </c>
      <c r="AW135" s="16" t="s">
        <v>31</v>
      </c>
      <c r="AX135" s="16" t="s">
        <v>69</v>
      </c>
      <c r="AY135" s="237" t="s">
        <v>140</v>
      </c>
    </row>
    <row r="136" spans="1:65" s="13" customFormat="1">
      <c r="B136" s="195"/>
      <c r="C136" s="196"/>
      <c r="D136" s="188" t="s">
        <v>156</v>
      </c>
      <c r="E136" s="197" t="s">
        <v>19</v>
      </c>
      <c r="F136" s="198" t="s">
        <v>181</v>
      </c>
      <c r="G136" s="196"/>
      <c r="H136" s="199">
        <v>9</v>
      </c>
      <c r="I136" s="200"/>
      <c r="J136" s="196"/>
      <c r="K136" s="196"/>
      <c r="L136" s="201"/>
      <c r="M136" s="202"/>
      <c r="N136" s="203"/>
      <c r="O136" s="203"/>
      <c r="P136" s="203"/>
      <c r="Q136" s="203"/>
      <c r="R136" s="203"/>
      <c r="S136" s="203"/>
      <c r="T136" s="204"/>
      <c r="AT136" s="205" t="s">
        <v>156</v>
      </c>
      <c r="AU136" s="205" t="s">
        <v>150</v>
      </c>
      <c r="AV136" s="13" t="s">
        <v>79</v>
      </c>
      <c r="AW136" s="13" t="s">
        <v>31</v>
      </c>
      <c r="AX136" s="13" t="s">
        <v>69</v>
      </c>
      <c r="AY136" s="205" t="s">
        <v>140</v>
      </c>
    </row>
    <row r="137" spans="1:65" s="14" customFormat="1">
      <c r="B137" s="206"/>
      <c r="C137" s="207"/>
      <c r="D137" s="188" t="s">
        <v>156</v>
      </c>
      <c r="E137" s="208" t="s">
        <v>19</v>
      </c>
      <c r="F137" s="209" t="s">
        <v>158</v>
      </c>
      <c r="G137" s="207"/>
      <c r="H137" s="210">
        <v>9</v>
      </c>
      <c r="I137" s="211"/>
      <c r="J137" s="207"/>
      <c r="K137" s="207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156</v>
      </c>
      <c r="AU137" s="216" t="s">
        <v>150</v>
      </c>
      <c r="AV137" s="14" t="s">
        <v>150</v>
      </c>
      <c r="AW137" s="14" t="s">
        <v>31</v>
      </c>
      <c r="AX137" s="14" t="s">
        <v>69</v>
      </c>
      <c r="AY137" s="216" t="s">
        <v>140</v>
      </c>
    </row>
    <row r="138" spans="1:65" s="15" customFormat="1">
      <c r="B138" s="217"/>
      <c r="C138" s="218"/>
      <c r="D138" s="188" t="s">
        <v>156</v>
      </c>
      <c r="E138" s="219" t="s">
        <v>19</v>
      </c>
      <c r="F138" s="220" t="s">
        <v>171</v>
      </c>
      <c r="G138" s="218"/>
      <c r="H138" s="221">
        <v>9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156</v>
      </c>
      <c r="AU138" s="227" t="s">
        <v>150</v>
      </c>
      <c r="AV138" s="15" t="s">
        <v>149</v>
      </c>
      <c r="AW138" s="15" t="s">
        <v>31</v>
      </c>
      <c r="AX138" s="15" t="s">
        <v>77</v>
      </c>
      <c r="AY138" s="227" t="s">
        <v>140</v>
      </c>
    </row>
    <row r="139" spans="1:65" s="2" customFormat="1" ht="33" customHeight="1">
      <c r="A139" s="36"/>
      <c r="B139" s="37"/>
      <c r="C139" s="175" t="s">
        <v>182</v>
      </c>
      <c r="D139" s="175" t="s">
        <v>144</v>
      </c>
      <c r="E139" s="176" t="s">
        <v>183</v>
      </c>
      <c r="F139" s="177" t="s">
        <v>184</v>
      </c>
      <c r="G139" s="178" t="s">
        <v>176</v>
      </c>
      <c r="H139" s="179">
        <v>9</v>
      </c>
      <c r="I139" s="180"/>
      <c r="J139" s="181">
        <f>ROUND(I139*H139,2)</f>
        <v>0</v>
      </c>
      <c r="K139" s="177" t="s">
        <v>148</v>
      </c>
      <c r="L139" s="41"/>
      <c r="M139" s="182" t="s">
        <v>19</v>
      </c>
      <c r="N139" s="183" t="s">
        <v>40</v>
      </c>
      <c r="O139" s="66"/>
      <c r="P139" s="184">
        <f>O139*H139</f>
        <v>0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6" t="s">
        <v>149</v>
      </c>
      <c r="AT139" s="186" t="s">
        <v>144</v>
      </c>
      <c r="AU139" s="186" t="s">
        <v>150</v>
      </c>
      <c r="AY139" s="19" t="s">
        <v>140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9" t="s">
        <v>77</v>
      </c>
      <c r="BK139" s="187">
        <f>ROUND(I139*H139,2)</f>
        <v>0</v>
      </c>
      <c r="BL139" s="19" t="s">
        <v>149</v>
      </c>
      <c r="BM139" s="186" t="s">
        <v>185</v>
      </c>
    </row>
    <row r="140" spans="1:65" s="2" customFormat="1" ht="29.25">
      <c r="A140" s="36"/>
      <c r="B140" s="37"/>
      <c r="C140" s="38"/>
      <c r="D140" s="188" t="s">
        <v>152</v>
      </c>
      <c r="E140" s="38"/>
      <c r="F140" s="189" t="s">
        <v>186</v>
      </c>
      <c r="G140" s="38"/>
      <c r="H140" s="38"/>
      <c r="I140" s="190"/>
      <c r="J140" s="38"/>
      <c r="K140" s="38"/>
      <c r="L140" s="41"/>
      <c r="M140" s="191"/>
      <c r="N140" s="192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152</v>
      </c>
      <c r="AU140" s="19" t="s">
        <v>150</v>
      </c>
    </row>
    <row r="141" spans="1:65" s="2" customFormat="1">
      <c r="A141" s="36"/>
      <c r="B141" s="37"/>
      <c r="C141" s="38"/>
      <c r="D141" s="193" t="s">
        <v>154</v>
      </c>
      <c r="E141" s="38"/>
      <c r="F141" s="194" t="s">
        <v>187</v>
      </c>
      <c r="G141" s="38"/>
      <c r="H141" s="38"/>
      <c r="I141" s="190"/>
      <c r="J141" s="38"/>
      <c r="K141" s="38"/>
      <c r="L141" s="41"/>
      <c r="M141" s="191"/>
      <c r="N141" s="192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154</v>
      </c>
      <c r="AU141" s="19" t="s">
        <v>150</v>
      </c>
    </row>
    <row r="142" spans="1:65" s="16" customFormat="1">
      <c r="B142" s="228"/>
      <c r="C142" s="229"/>
      <c r="D142" s="188" t="s">
        <v>156</v>
      </c>
      <c r="E142" s="230" t="s">
        <v>19</v>
      </c>
      <c r="F142" s="231" t="s">
        <v>180</v>
      </c>
      <c r="G142" s="229"/>
      <c r="H142" s="230" t="s">
        <v>19</v>
      </c>
      <c r="I142" s="232"/>
      <c r="J142" s="229"/>
      <c r="K142" s="229"/>
      <c r="L142" s="233"/>
      <c r="M142" s="234"/>
      <c r="N142" s="235"/>
      <c r="O142" s="235"/>
      <c r="P142" s="235"/>
      <c r="Q142" s="235"/>
      <c r="R142" s="235"/>
      <c r="S142" s="235"/>
      <c r="T142" s="236"/>
      <c r="AT142" s="237" t="s">
        <v>156</v>
      </c>
      <c r="AU142" s="237" t="s">
        <v>150</v>
      </c>
      <c r="AV142" s="16" t="s">
        <v>77</v>
      </c>
      <c r="AW142" s="16" t="s">
        <v>31</v>
      </c>
      <c r="AX142" s="16" t="s">
        <v>69</v>
      </c>
      <c r="AY142" s="237" t="s">
        <v>140</v>
      </c>
    </row>
    <row r="143" spans="1:65" s="13" customFormat="1">
      <c r="B143" s="195"/>
      <c r="C143" s="196"/>
      <c r="D143" s="188" t="s">
        <v>156</v>
      </c>
      <c r="E143" s="197" t="s">
        <v>19</v>
      </c>
      <c r="F143" s="198" t="s">
        <v>181</v>
      </c>
      <c r="G143" s="196"/>
      <c r="H143" s="199">
        <v>9</v>
      </c>
      <c r="I143" s="200"/>
      <c r="J143" s="196"/>
      <c r="K143" s="196"/>
      <c r="L143" s="201"/>
      <c r="M143" s="202"/>
      <c r="N143" s="203"/>
      <c r="O143" s="203"/>
      <c r="P143" s="203"/>
      <c r="Q143" s="203"/>
      <c r="R143" s="203"/>
      <c r="S143" s="203"/>
      <c r="T143" s="204"/>
      <c r="AT143" s="205" t="s">
        <v>156</v>
      </c>
      <c r="AU143" s="205" t="s">
        <v>150</v>
      </c>
      <c r="AV143" s="13" t="s">
        <v>79</v>
      </c>
      <c r="AW143" s="13" t="s">
        <v>31</v>
      </c>
      <c r="AX143" s="13" t="s">
        <v>69</v>
      </c>
      <c r="AY143" s="205" t="s">
        <v>140</v>
      </c>
    </row>
    <row r="144" spans="1:65" s="14" customFormat="1">
      <c r="B144" s="206"/>
      <c r="C144" s="207"/>
      <c r="D144" s="188" t="s">
        <v>156</v>
      </c>
      <c r="E144" s="208" t="s">
        <v>19</v>
      </c>
      <c r="F144" s="209" t="s">
        <v>158</v>
      </c>
      <c r="G144" s="207"/>
      <c r="H144" s="210">
        <v>9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156</v>
      </c>
      <c r="AU144" s="216" t="s">
        <v>150</v>
      </c>
      <c r="AV144" s="14" t="s">
        <v>150</v>
      </c>
      <c r="AW144" s="14" t="s">
        <v>31</v>
      </c>
      <c r="AX144" s="14" t="s">
        <v>77</v>
      </c>
      <c r="AY144" s="216" t="s">
        <v>140</v>
      </c>
    </row>
    <row r="145" spans="1:65" s="2" customFormat="1" ht="24.2" customHeight="1">
      <c r="A145" s="36"/>
      <c r="B145" s="37"/>
      <c r="C145" s="175" t="s">
        <v>188</v>
      </c>
      <c r="D145" s="175" t="s">
        <v>144</v>
      </c>
      <c r="E145" s="176" t="s">
        <v>189</v>
      </c>
      <c r="F145" s="177" t="s">
        <v>190</v>
      </c>
      <c r="G145" s="178" t="s">
        <v>176</v>
      </c>
      <c r="H145" s="179">
        <v>2.94</v>
      </c>
      <c r="I145" s="180"/>
      <c r="J145" s="181">
        <f>ROUND(I145*H145,2)</f>
        <v>0</v>
      </c>
      <c r="K145" s="177" t="s">
        <v>148</v>
      </c>
      <c r="L145" s="41"/>
      <c r="M145" s="182" t="s">
        <v>19</v>
      </c>
      <c r="N145" s="183" t="s">
        <v>40</v>
      </c>
      <c r="O145" s="66"/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6" t="s">
        <v>149</v>
      </c>
      <c r="AT145" s="186" t="s">
        <v>144</v>
      </c>
      <c r="AU145" s="186" t="s">
        <v>150</v>
      </c>
      <c r="AY145" s="19" t="s">
        <v>140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9" t="s">
        <v>77</v>
      </c>
      <c r="BK145" s="187">
        <f>ROUND(I145*H145,2)</f>
        <v>0</v>
      </c>
      <c r="BL145" s="19" t="s">
        <v>149</v>
      </c>
      <c r="BM145" s="186" t="s">
        <v>191</v>
      </c>
    </row>
    <row r="146" spans="1:65" s="2" customFormat="1" ht="19.5">
      <c r="A146" s="36"/>
      <c r="B146" s="37"/>
      <c r="C146" s="38"/>
      <c r="D146" s="188" t="s">
        <v>152</v>
      </c>
      <c r="E146" s="38"/>
      <c r="F146" s="189" t="s">
        <v>192</v>
      </c>
      <c r="G146" s="38"/>
      <c r="H146" s="38"/>
      <c r="I146" s="190"/>
      <c r="J146" s="38"/>
      <c r="K146" s="38"/>
      <c r="L146" s="41"/>
      <c r="M146" s="191"/>
      <c r="N146" s="192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152</v>
      </c>
      <c r="AU146" s="19" t="s">
        <v>150</v>
      </c>
    </row>
    <row r="147" spans="1:65" s="2" customFormat="1">
      <c r="A147" s="36"/>
      <c r="B147" s="37"/>
      <c r="C147" s="38"/>
      <c r="D147" s="193" t="s">
        <v>154</v>
      </c>
      <c r="E147" s="38"/>
      <c r="F147" s="194" t="s">
        <v>193</v>
      </c>
      <c r="G147" s="38"/>
      <c r="H147" s="38"/>
      <c r="I147" s="190"/>
      <c r="J147" s="38"/>
      <c r="K147" s="38"/>
      <c r="L147" s="41"/>
      <c r="M147" s="191"/>
      <c r="N147" s="192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154</v>
      </c>
      <c r="AU147" s="19" t="s">
        <v>150</v>
      </c>
    </row>
    <row r="148" spans="1:65" s="16" customFormat="1">
      <c r="B148" s="228"/>
      <c r="C148" s="229"/>
      <c r="D148" s="188" t="s">
        <v>156</v>
      </c>
      <c r="E148" s="230" t="s">
        <v>19</v>
      </c>
      <c r="F148" s="231" t="s">
        <v>194</v>
      </c>
      <c r="G148" s="229"/>
      <c r="H148" s="230" t="s">
        <v>19</v>
      </c>
      <c r="I148" s="232"/>
      <c r="J148" s="229"/>
      <c r="K148" s="229"/>
      <c r="L148" s="233"/>
      <c r="M148" s="234"/>
      <c r="N148" s="235"/>
      <c r="O148" s="235"/>
      <c r="P148" s="235"/>
      <c r="Q148" s="235"/>
      <c r="R148" s="235"/>
      <c r="S148" s="235"/>
      <c r="T148" s="236"/>
      <c r="AT148" s="237" t="s">
        <v>156</v>
      </c>
      <c r="AU148" s="237" t="s">
        <v>150</v>
      </c>
      <c r="AV148" s="16" t="s">
        <v>77</v>
      </c>
      <c r="AW148" s="16" t="s">
        <v>31</v>
      </c>
      <c r="AX148" s="16" t="s">
        <v>69</v>
      </c>
      <c r="AY148" s="237" t="s">
        <v>140</v>
      </c>
    </row>
    <row r="149" spans="1:65" s="13" customFormat="1">
      <c r="B149" s="195"/>
      <c r="C149" s="196"/>
      <c r="D149" s="188" t="s">
        <v>156</v>
      </c>
      <c r="E149" s="197" t="s">
        <v>19</v>
      </c>
      <c r="F149" s="198" t="s">
        <v>195</v>
      </c>
      <c r="G149" s="196"/>
      <c r="H149" s="199">
        <v>2.94</v>
      </c>
      <c r="I149" s="200"/>
      <c r="J149" s="196"/>
      <c r="K149" s="196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156</v>
      </c>
      <c r="AU149" s="205" t="s">
        <v>150</v>
      </c>
      <c r="AV149" s="13" t="s">
        <v>79</v>
      </c>
      <c r="AW149" s="13" t="s">
        <v>31</v>
      </c>
      <c r="AX149" s="13" t="s">
        <v>69</v>
      </c>
      <c r="AY149" s="205" t="s">
        <v>140</v>
      </c>
    </row>
    <row r="150" spans="1:65" s="14" customFormat="1">
      <c r="B150" s="206"/>
      <c r="C150" s="207"/>
      <c r="D150" s="188" t="s">
        <v>156</v>
      </c>
      <c r="E150" s="208" t="s">
        <v>19</v>
      </c>
      <c r="F150" s="209" t="s">
        <v>158</v>
      </c>
      <c r="G150" s="207"/>
      <c r="H150" s="210">
        <v>2.94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156</v>
      </c>
      <c r="AU150" s="216" t="s">
        <v>150</v>
      </c>
      <c r="AV150" s="14" t="s">
        <v>150</v>
      </c>
      <c r="AW150" s="14" t="s">
        <v>31</v>
      </c>
      <c r="AX150" s="14" t="s">
        <v>69</v>
      </c>
      <c r="AY150" s="216" t="s">
        <v>140</v>
      </c>
    </row>
    <row r="151" spans="1:65" s="15" customFormat="1">
      <c r="B151" s="217"/>
      <c r="C151" s="218"/>
      <c r="D151" s="188" t="s">
        <v>156</v>
      </c>
      <c r="E151" s="219" t="s">
        <v>19</v>
      </c>
      <c r="F151" s="220" t="s">
        <v>171</v>
      </c>
      <c r="G151" s="218"/>
      <c r="H151" s="221">
        <v>2.94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156</v>
      </c>
      <c r="AU151" s="227" t="s">
        <v>150</v>
      </c>
      <c r="AV151" s="15" t="s">
        <v>149</v>
      </c>
      <c r="AW151" s="15" t="s">
        <v>31</v>
      </c>
      <c r="AX151" s="15" t="s">
        <v>77</v>
      </c>
      <c r="AY151" s="227" t="s">
        <v>140</v>
      </c>
    </row>
    <row r="152" spans="1:65" s="12" customFormat="1" ht="20.85" customHeight="1">
      <c r="B152" s="159"/>
      <c r="C152" s="160"/>
      <c r="D152" s="161" t="s">
        <v>68</v>
      </c>
      <c r="E152" s="173" t="s">
        <v>196</v>
      </c>
      <c r="F152" s="173" t="s">
        <v>197</v>
      </c>
      <c r="G152" s="160"/>
      <c r="H152" s="160"/>
      <c r="I152" s="163"/>
      <c r="J152" s="174">
        <f>BK152</f>
        <v>0</v>
      </c>
      <c r="K152" s="160"/>
      <c r="L152" s="165"/>
      <c r="M152" s="166"/>
      <c r="N152" s="167"/>
      <c r="O152" s="167"/>
      <c r="P152" s="168">
        <f>SUM(P153:P157)</f>
        <v>0</v>
      </c>
      <c r="Q152" s="167"/>
      <c r="R152" s="168">
        <f>SUM(R153:R157)</f>
        <v>0.13439999999999999</v>
      </c>
      <c r="S152" s="167"/>
      <c r="T152" s="169">
        <f>SUM(T153:T157)</f>
        <v>0</v>
      </c>
      <c r="AR152" s="170" t="s">
        <v>77</v>
      </c>
      <c r="AT152" s="171" t="s">
        <v>68</v>
      </c>
      <c r="AU152" s="171" t="s">
        <v>79</v>
      </c>
      <c r="AY152" s="170" t="s">
        <v>140</v>
      </c>
      <c r="BK152" s="172">
        <f>SUM(BK153:BK157)</f>
        <v>0</v>
      </c>
    </row>
    <row r="153" spans="1:65" s="2" customFormat="1" ht="44.25" customHeight="1">
      <c r="A153" s="36"/>
      <c r="B153" s="37"/>
      <c r="C153" s="175" t="s">
        <v>198</v>
      </c>
      <c r="D153" s="175" t="s">
        <v>144</v>
      </c>
      <c r="E153" s="176" t="s">
        <v>199</v>
      </c>
      <c r="F153" s="177" t="s">
        <v>200</v>
      </c>
      <c r="G153" s="178" t="s">
        <v>166</v>
      </c>
      <c r="H153" s="179">
        <v>16</v>
      </c>
      <c r="I153" s="180"/>
      <c r="J153" s="181">
        <f>ROUND(I153*H153,2)</f>
        <v>0</v>
      </c>
      <c r="K153" s="177" t="s">
        <v>148</v>
      </c>
      <c r="L153" s="41"/>
      <c r="M153" s="182" t="s">
        <v>19</v>
      </c>
      <c r="N153" s="183" t="s">
        <v>40</v>
      </c>
      <c r="O153" s="66"/>
      <c r="P153" s="184">
        <f>O153*H153</f>
        <v>0</v>
      </c>
      <c r="Q153" s="184">
        <v>8.3999999999999995E-3</v>
      </c>
      <c r="R153" s="184">
        <f>Q153*H153</f>
        <v>0.13439999999999999</v>
      </c>
      <c r="S153" s="184">
        <v>0</v>
      </c>
      <c r="T153" s="185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6" t="s">
        <v>149</v>
      </c>
      <c r="AT153" s="186" t="s">
        <v>144</v>
      </c>
      <c r="AU153" s="186" t="s">
        <v>150</v>
      </c>
      <c r="AY153" s="19" t="s">
        <v>140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9" t="s">
        <v>77</v>
      </c>
      <c r="BK153" s="187">
        <f>ROUND(I153*H153,2)</f>
        <v>0</v>
      </c>
      <c r="BL153" s="19" t="s">
        <v>149</v>
      </c>
      <c r="BM153" s="186" t="s">
        <v>201</v>
      </c>
    </row>
    <row r="154" spans="1:65" s="2" customFormat="1" ht="29.25">
      <c r="A154" s="36"/>
      <c r="B154" s="37"/>
      <c r="C154" s="38"/>
      <c r="D154" s="188" t="s">
        <v>152</v>
      </c>
      <c r="E154" s="38"/>
      <c r="F154" s="189" t="s">
        <v>202</v>
      </c>
      <c r="G154" s="38"/>
      <c r="H154" s="38"/>
      <c r="I154" s="190"/>
      <c r="J154" s="38"/>
      <c r="K154" s="38"/>
      <c r="L154" s="41"/>
      <c r="M154" s="191"/>
      <c r="N154" s="192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152</v>
      </c>
      <c r="AU154" s="19" t="s">
        <v>150</v>
      </c>
    </row>
    <row r="155" spans="1:65" s="2" customFormat="1">
      <c r="A155" s="36"/>
      <c r="B155" s="37"/>
      <c r="C155" s="38"/>
      <c r="D155" s="193" t="s">
        <v>154</v>
      </c>
      <c r="E155" s="38"/>
      <c r="F155" s="194" t="s">
        <v>203</v>
      </c>
      <c r="G155" s="38"/>
      <c r="H155" s="38"/>
      <c r="I155" s="190"/>
      <c r="J155" s="38"/>
      <c r="K155" s="38"/>
      <c r="L155" s="41"/>
      <c r="M155" s="191"/>
      <c r="N155" s="192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154</v>
      </c>
      <c r="AU155" s="19" t="s">
        <v>150</v>
      </c>
    </row>
    <row r="156" spans="1:65" s="13" customFormat="1">
      <c r="B156" s="195"/>
      <c r="C156" s="196"/>
      <c r="D156" s="188" t="s">
        <v>156</v>
      </c>
      <c r="E156" s="197" t="s">
        <v>19</v>
      </c>
      <c r="F156" s="198" t="s">
        <v>204</v>
      </c>
      <c r="G156" s="196"/>
      <c r="H156" s="199">
        <v>16</v>
      </c>
      <c r="I156" s="200"/>
      <c r="J156" s="196"/>
      <c r="K156" s="196"/>
      <c r="L156" s="201"/>
      <c r="M156" s="202"/>
      <c r="N156" s="203"/>
      <c r="O156" s="203"/>
      <c r="P156" s="203"/>
      <c r="Q156" s="203"/>
      <c r="R156" s="203"/>
      <c r="S156" s="203"/>
      <c r="T156" s="204"/>
      <c r="AT156" s="205" t="s">
        <v>156</v>
      </c>
      <c r="AU156" s="205" t="s">
        <v>150</v>
      </c>
      <c r="AV156" s="13" t="s">
        <v>79</v>
      </c>
      <c r="AW156" s="13" t="s">
        <v>31</v>
      </c>
      <c r="AX156" s="13" t="s">
        <v>69</v>
      </c>
      <c r="AY156" s="205" t="s">
        <v>140</v>
      </c>
    </row>
    <row r="157" spans="1:65" s="14" customFormat="1">
      <c r="B157" s="206"/>
      <c r="C157" s="207"/>
      <c r="D157" s="188" t="s">
        <v>156</v>
      </c>
      <c r="E157" s="208" t="s">
        <v>19</v>
      </c>
      <c r="F157" s="209" t="s">
        <v>158</v>
      </c>
      <c r="G157" s="207"/>
      <c r="H157" s="210">
        <v>16</v>
      </c>
      <c r="I157" s="211"/>
      <c r="J157" s="207"/>
      <c r="K157" s="207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156</v>
      </c>
      <c r="AU157" s="216" t="s">
        <v>150</v>
      </c>
      <c r="AV157" s="14" t="s">
        <v>150</v>
      </c>
      <c r="AW157" s="14" t="s">
        <v>31</v>
      </c>
      <c r="AX157" s="14" t="s">
        <v>77</v>
      </c>
      <c r="AY157" s="216" t="s">
        <v>140</v>
      </c>
    </row>
    <row r="158" spans="1:65" s="12" customFormat="1" ht="20.85" customHeight="1">
      <c r="B158" s="159"/>
      <c r="C158" s="160"/>
      <c r="D158" s="161" t="s">
        <v>68</v>
      </c>
      <c r="E158" s="173" t="s">
        <v>8</v>
      </c>
      <c r="F158" s="173" t="s">
        <v>205</v>
      </c>
      <c r="G158" s="160"/>
      <c r="H158" s="160"/>
      <c r="I158" s="163"/>
      <c r="J158" s="174">
        <f>BK158</f>
        <v>0</v>
      </c>
      <c r="K158" s="160"/>
      <c r="L158" s="165"/>
      <c r="M158" s="166"/>
      <c r="N158" s="167"/>
      <c r="O158" s="167"/>
      <c r="P158" s="168">
        <f>SUM(P159:P178)</f>
        <v>0</v>
      </c>
      <c r="Q158" s="167"/>
      <c r="R158" s="168">
        <f>SUM(R159:R178)</f>
        <v>2.3040000000000001E-2</v>
      </c>
      <c r="S158" s="167"/>
      <c r="T158" s="169">
        <f>SUM(T159:T178)</f>
        <v>0</v>
      </c>
      <c r="AR158" s="170" t="s">
        <v>77</v>
      </c>
      <c r="AT158" s="171" t="s">
        <v>68</v>
      </c>
      <c r="AU158" s="171" t="s">
        <v>79</v>
      </c>
      <c r="AY158" s="170" t="s">
        <v>140</v>
      </c>
      <c r="BK158" s="172">
        <f>SUM(BK159:BK178)</f>
        <v>0</v>
      </c>
    </row>
    <row r="159" spans="1:65" s="2" customFormat="1" ht="24.2" customHeight="1">
      <c r="A159" s="36"/>
      <c r="B159" s="37"/>
      <c r="C159" s="175" t="s">
        <v>157</v>
      </c>
      <c r="D159" s="175" t="s">
        <v>144</v>
      </c>
      <c r="E159" s="176" t="s">
        <v>206</v>
      </c>
      <c r="F159" s="177" t="s">
        <v>207</v>
      </c>
      <c r="G159" s="178" t="s">
        <v>147</v>
      </c>
      <c r="H159" s="179">
        <v>36</v>
      </c>
      <c r="I159" s="180"/>
      <c r="J159" s="181">
        <f>ROUND(I159*H159,2)</f>
        <v>0</v>
      </c>
      <c r="K159" s="177" t="s">
        <v>148</v>
      </c>
      <c r="L159" s="41"/>
      <c r="M159" s="182" t="s">
        <v>19</v>
      </c>
      <c r="N159" s="183" t="s">
        <v>40</v>
      </c>
      <c r="O159" s="66"/>
      <c r="P159" s="184">
        <f>O159*H159</f>
        <v>0</v>
      </c>
      <c r="Q159" s="184">
        <v>6.4000000000000005E-4</v>
      </c>
      <c r="R159" s="184">
        <f>Q159*H159</f>
        <v>2.3040000000000001E-2</v>
      </c>
      <c r="S159" s="184">
        <v>0</v>
      </c>
      <c r="T159" s="185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6" t="s">
        <v>149</v>
      </c>
      <c r="AT159" s="186" t="s">
        <v>144</v>
      </c>
      <c r="AU159" s="186" t="s">
        <v>150</v>
      </c>
      <c r="AY159" s="19" t="s">
        <v>140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9" t="s">
        <v>77</v>
      </c>
      <c r="BK159" s="187">
        <f>ROUND(I159*H159,2)</f>
        <v>0</v>
      </c>
      <c r="BL159" s="19" t="s">
        <v>149</v>
      </c>
      <c r="BM159" s="186" t="s">
        <v>208</v>
      </c>
    </row>
    <row r="160" spans="1:65" s="2" customFormat="1" ht="19.5">
      <c r="A160" s="36"/>
      <c r="B160" s="37"/>
      <c r="C160" s="38"/>
      <c r="D160" s="188" t="s">
        <v>152</v>
      </c>
      <c r="E160" s="38"/>
      <c r="F160" s="189" t="s">
        <v>209</v>
      </c>
      <c r="G160" s="38"/>
      <c r="H160" s="38"/>
      <c r="I160" s="190"/>
      <c r="J160" s="38"/>
      <c r="K160" s="38"/>
      <c r="L160" s="41"/>
      <c r="M160" s="191"/>
      <c r="N160" s="192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152</v>
      </c>
      <c r="AU160" s="19" t="s">
        <v>150</v>
      </c>
    </row>
    <row r="161" spans="1:65" s="2" customFormat="1">
      <c r="A161" s="36"/>
      <c r="B161" s="37"/>
      <c r="C161" s="38"/>
      <c r="D161" s="193" t="s">
        <v>154</v>
      </c>
      <c r="E161" s="38"/>
      <c r="F161" s="194" t="s">
        <v>210</v>
      </c>
      <c r="G161" s="38"/>
      <c r="H161" s="38"/>
      <c r="I161" s="190"/>
      <c r="J161" s="38"/>
      <c r="K161" s="38"/>
      <c r="L161" s="41"/>
      <c r="M161" s="191"/>
      <c r="N161" s="192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154</v>
      </c>
      <c r="AU161" s="19" t="s">
        <v>150</v>
      </c>
    </row>
    <row r="162" spans="1:65" s="16" customFormat="1">
      <c r="B162" s="228"/>
      <c r="C162" s="229"/>
      <c r="D162" s="188" t="s">
        <v>156</v>
      </c>
      <c r="E162" s="230" t="s">
        <v>19</v>
      </c>
      <c r="F162" s="231" t="s">
        <v>211</v>
      </c>
      <c r="G162" s="229"/>
      <c r="H162" s="230" t="s">
        <v>19</v>
      </c>
      <c r="I162" s="232"/>
      <c r="J162" s="229"/>
      <c r="K162" s="229"/>
      <c r="L162" s="233"/>
      <c r="M162" s="234"/>
      <c r="N162" s="235"/>
      <c r="O162" s="235"/>
      <c r="P162" s="235"/>
      <c r="Q162" s="235"/>
      <c r="R162" s="235"/>
      <c r="S162" s="235"/>
      <c r="T162" s="236"/>
      <c r="AT162" s="237" t="s">
        <v>156</v>
      </c>
      <c r="AU162" s="237" t="s">
        <v>150</v>
      </c>
      <c r="AV162" s="16" t="s">
        <v>77</v>
      </c>
      <c r="AW162" s="16" t="s">
        <v>31</v>
      </c>
      <c r="AX162" s="16" t="s">
        <v>69</v>
      </c>
      <c r="AY162" s="237" t="s">
        <v>140</v>
      </c>
    </row>
    <row r="163" spans="1:65" s="13" customFormat="1">
      <c r="B163" s="195"/>
      <c r="C163" s="196"/>
      <c r="D163" s="188" t="s">
        <v>156</v>
      </c>
      <c r="E163" s="197" t="s">
        <v>19</v>
      </c>
      <c r="F163" s="198" t="s">
        <v>212</v>
      </c>
      <c r="G163" s="196"/>
      <c r="H163" s="199">
        <v>18</v>
      </c>
      <c r="I163" s="200"/>
      <c r="J163" s="196"/>
      <c r="K163" s="196"/>
      <c r="L163" s="201"/>
      <c r="M163" s="202"/>
      <c r="N163" s="203"/>
      <c r="O163" s="203"/>
      <c r="P163" s="203"/>
      <c r="Q163" s="203"/>
      <c r="R163" s="203"/>
      <c r="S163" s="203"/>
      <c r="T163" s="204"/>
      <c r="AT163" s="205" t="s">
        <v>156</v>
      </c>
      <c r="AU163" s="205" t="s">
        <v>150</v>
      </c>
      <c r="AV163" s="13" t="s">
        <v>79</v>
      </c>
      <c r="AW163" s="13" t="s">
        <v>31</v>
      </c>
      <c r="AX163" s="13" t="s">
        <v>69</v>
      </c>
      <c r="AY163" s="205" t="s">
        <v>140</v>
      </c>
    </row>
    <row r="164" spans="1:65" s="14" customFormat="1">
      <c r="B164" s="206"/>
      <c r="C164" s="207"/>
      <c r="D164" s="188" t="s">
        <v>156</v>
      </c>
      <c r="E164" s="208" t="s">
        <v>19</v>
      </c>
      <c r="F164" s="209" t="s">
        <v>158</v>
      </c>
      <c r="G164" s="207"/>
      <c r="H164" s="210">
        <v>18</v>
      </c>
      <c r="I164" s="211"/>
      <c r="J164" s="207"/>
      <c r="K164" s="207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156</v>
      </c>
      <c r="AU164" s="216" t="s">
        <v>150</v>
      </c>
      <c r="AV164" s="14" t="s">
        <v>150</v>
      </c>
      <c r="AW164" s="14" t="s">
        <v>31</v>
      </c>
      <c r="AX164" s="14" t="s">
        <v>69</v>
      </c>
      <c r="AY164" s="216" t="s">
        <v>140</v>
      </c>
    </row>
    <row r="165" spans="1:65" s="16" customFormat="1">
      <c r="B165" s="228"/>
      <c r="C165" s="229"/>
      <c r="D165" s="188" t="s">
        <v>156</v>
      </c>
      <c r="E165" s="230" t="s">
        <v>19</v>
      </c>
      <c r="F165" s="231" t="s">
        <v>213</v>
      </c>
      <c r="G165" s="229"/>
      <c r="H165" s="230" t="s">
        <v>19</v>
      </c>
      <c r="I165" s="232"/>
      <c r="J165" s="229"/>
      <c r="K165" s="229"/>
      <c r="L165" s="233"/>
      <c r="M165" s="234"/>
      <c r="N165" s="235"/>
      <c r="O165" s="235"/>
      <c r="P165" s="235"/>
      <c r="Q165" s="235"/>
      <c r="R165" s="235"/>
      <c r="S165" s="235"/>
      <c r="T165" s="236"/>
      <c r="AT165" s="237" t="s">
        <v>156</v>
      </c>
      <c r="AU165" s="237" t="s">
        <v>150</v>
      </c>
      <c r="AV165" s="16" t="s">
        <v>77</v>
      </c>
      <c r="AW165" s="16" t="s">
        <v>31</v>
      </c>
      <c r="AX165" s="16" t="s">
        <v>69</v>
      </c>
      <c r="AY165" s="237" t="s">
        <v>140</v>
      </c>
    </row>
    <row r="166" spans="1:65" s="13" customFormat="1">
      <c r="B166" s="195"/>
      <c r="C166" s="196"/>
      <c r="D166" s="188" t="s">
        <v>156</v>
      </c>
      <c r="E166" s="197" t="s">
        <v>19</v>
      </c>
      <c r="F166" s="198" t="s">
        <v>212</v>
      </c>
      <c r="G166" s="196"/>
      <c r="H166" s="199">
        <v>18</v>
      </c>
      <c r="I166" s="200"/>
      <c r="J166" s="196"/>
      <c r="K166" s="196"/>
      <c r="L166" s="201"/>
      <c r="M166" s="202"/>
      <c r="N166" s="203"/>
      <c r="O166" s="203"/>
      <c r="P166" s="203"/>
      <c r="Q166" s="203"/>
      <c r="R166" s="203"/>
      <c r="S166" s="203"/>
      <c r="T166" s="204"/>
      <c r="AT166" s="205" t="s">
        <v>156</v>
      </c>
      <c r="AU166" s="205" t="s">
        <v>150</v>
      </c>
      <c r="AV166" s="13" t="s">
        <v>79</v>
      </c>
      <c r="AW166" s="13" t="s">
        <v>31</v>
      </c>
      <c r="AX166" s="13" t="s">
        <v>69</v>
      </c>
      <c r="AY166" s="205" t="s">
        <v>140</v>
      </c>
    </row>
    <row r="167" spans="1:65" s="14" customFormat="1">
      <c r="B167" s="206"/>
      <c r="C167" s="207"/>
      <c r="D167" s="188" t="s">
        <v>156</v>
      </c>
      <c r="E167" s="208" t="s">
        <v>19</v>
      </c>
      <c r="F167" s="209" t="s">
        <v>158</v>
      </c>
      <c r="G167" s="207"/>
      <c r="H167" s="210">
        <v>18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156</v>
      </c>
      <c r="AU167" s="216" t="s">
        <v>150</v>
      </c>
      <c r="AV167" s="14" t="s">
        <v>150</v>
      </c>
      <c r="AW167" s="14" t="s">
        <v>31</v>
      </c>
      <c r="AX167" s="14" t="s">
        <v>69</v>
      </c>
      <c r="AY167" s="216" t="s">
        <v>140</v>
      </c>
    </row>
    <row r="168" spans="1:65" s="15" customFormat="1">
      <c r="B168" s="217"/>
      <c r="C168" s="218"/>
      <c r="D168" s="188" t="s">
        <v>156</v>
      </c>
      <c r="E168" s="219" t="s">
        <v>19</v>
      </c>
      <c r="F168" s="220" t="s">
        <v>171</v>
      </c>
      <c r="G168" s="218"/>
      <c r="H168" s="221">
        <v>36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156</v>
      </c>
      <c r="AU168" s="227" t="s">
        <v>150</v>
      </c>
      <c r="AV168" s="15" t="s">
        <v>149</v>
      </c>
      <c r="AW168" s="15" t="s">
        <v>31</v>
      </c>
      <c r="AX168" s="15" t="s">
        <v>77</v>
      </c>
      <c r="AY168" s="227" t="s">
        <v>140</v>
      </c>
    </row>
    <row r="169" spans="1:65" s="2" customFormat="1" ht="24.2" customHeight="1">
      <c r="A169" s="36"/>
      <c r="B169" s="37"/>
      <c r="C169" s="175" t="s">
        <v>214</v>
      </c>
      <c r="D169" s="175" t="s">
        <v>144</v>
      </c>
      <c r="E169" s="176" t="s">
        <v>215</v>
      </c>
      <c r="F169" s="177" t="s">
        <v>216</v>
      </c>
      <c r="G169" s="178" t="s">
        <v>147</v>
      </c>
      <c r="H169" s="179">
        <v>36</v>
      </c>
      <c r="I169" s="180"/>
      <c r="J169" s="181">
        <f>ROUND(I169*H169,2)</f>
        <v>0</v>
      </c>
      <c r="K169" s="177" t="s">
        <v>148</v>
      </c>
      <c r="L169" s="41"/>
      <c r="M169" s="182" t="s">
        <v>19</v>
      </c>
      <c r="N169" s="183" t="s">
        <v>40</v>
      </c>
      <c r="O169" s="66"/>
      <c r="P169" s="184">
        <f>O169*H169</f>
        <v>0</v>
      </c>
      <c r="Q169" s="184">
        <v>0</v>
      </c>
      <c r="R169" s="184">
        <f>Q169*H169</f>
        <v>0</v>
      </c>
      <c r="S169" s="184">
        <v>0</v>
      </c>
      <c r="T169" s="185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6" t="s">
        <v>149</v>
      </c>
      <c r="AT169" s="186" t="s">
        <v>144</v>
      </c>
      <c r="AU169" s="186" t="s">
        <v>150</v>
      </c>
      <c r="AY169" s="19" t="s">
        <v>140</v>
      </c>
      <c r="BE169" s="187">
        <f>IF(N169="základní",J169,0)</f>
        <v>0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19" t="s">
        <v>77</v>
      </c>
      <c r="BK169" s="187">
        <f>ROUND(I169*H169,2)</f>
        <v>0</v>
      </c>
      <c r="BL169" s="19" t="s">
        <v>149</v>
      </c>
      <c r="BM169" s="186" t="s">
        <v>217</v>
      </c>
    </row>
    <row r="170" spans="1:65" s="2" customFormat="1" ht="19.5">
      <c r="A170" s="36"/>
      <c r="B170" s="37"/>
      <c r="C170" s="38"/>
      <c r="D170" s="188" t="s">
        <v>152</v>
      </c>
      <c r="E170" s="38"/>
      <c r="F170" s="189" t="s">
        <v>218</v>
      </c>
      <c r="G170" s="38"/>
      <c r="H170" s="38"/>
      <c r="I170" s="190"/>
      <c r="J170" s="38"/>
      <c r="K170" s="38"/>
      <c r="L170" s="41"/>
      <c r="M170" s="191"/>
      <c r="N170" s="192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152</v>
      </c>
      <c r="AU170" s="19" t="s">
        <v>150</v>
      </c>
    </row>
    <row r="171" spans="1:65" s="2" customFormat="1">
      <c r="A171" s="36"/>
      <c r="B171" s="37"/>
      <c r="C171" s="38"/>
      <c r="D171" s="193" t="s">
        <v>154</v>
      </c>
      <c r="E171" s="38"/>
      <c r="F171" s="194" t="s">
        <v>219</v>
      </c>
      <c r="G171" s="38"/>
      <c r="H171" s="38"/>
      <c r="I171" s="190"/>
      <c r="J171" s="38"/>
      <c r="K171" s="38"/>
      <c r="L171" s="41"/>
      <c r="M171" s="191"/>
      <c r="N171" s="192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154</v>
      </c>
      <c r="AU171" s="19" t="s">
        <v>150</v>
      </c>
    </row>
    <row r="172" spans="1:65" s="16" customFormat="1">
      <c r="B172" s="228"/>
      <c r="C172" s="229"/>
      <c r="D172" s="188" t="s">
        <v>156</v>
      </c>
      <c r="E172" s="230" t="s">
        <v>19</v>
      </c>
      <c r="F172" s="231" t="s">
        <v>211</v>
      </c>
      <c r="G172" s="229"/>
      <c r="H172" s="230" t="s">
        <v>19</v>
      </c>
      <c r="I172" s="232"/>
      <c r="J172" s="229"/>
      <c r="K172" s="229"/>
      <c r="L172" s="233"/>
      <c r="M172" s="234"/>
      <c r="N172" s="235"/>
      <c r="O172" s="235"/>
      <c r="P172" s="235"/>
      <c r="Q172" s="235"/>
      <c r="R172" s="235"/>
      <c r="S172" s="235"/>
      <c r="T172" s="236"/>
      <c r="AT172" s="237" t="s">
        <v>156</v>
      </c>
      <c r="AU172" s="237" t="s">
        <v>150</v>
      </c>
      <c r="AV172" s="16" t="s">
        <v>77</v>
      </c>
      <c r="AW172" s="16" t="s">
        <v>31</v>
      </c>
      <c r="AX172" s="16" t="s">
        <v>69</v>
      </c>
      <c r="AY172" s="237" t="s">
        <v>140</v>
      </c>
    </row>
    <row r="173" spans="1:65" s="13" customFormat="1">
      <c r="B173" s="195"/>
      <c r="C173" s="196"/>
      <c r="D173" s="188" t="s">
        <v>156</v>
      </c>
      <c r="E173" s="197" t="s">
        <v>19</v>
      </c>
      <c r="F173" s="198" t="s">
        <v>212</v>
      </c>
      <c r="G173" s="196"/>
      <c r="H173" s="199">
        <v>18</v>
      </c>
      <c r="I173" s="200"/>
      <c r="J173" s="196"/>
      <c r="K173" s="196"/>
      <c r="L173" s="201"/>
      <c r="M173" s="202"/>
      <c r="N173" s="203"/>
      <c r="O173" s="203"/>
      <c r="P173" s="203"/>
      <c r="Q173" s="203"/>
      <c r="R173" s="203"/>
      <c r="S173" s="203"/>
      <c r="T173" s="204"/>
      <c r="AT173" s="205" t="s">
        <v>156</v>
      </c>
      <c r="AU173" s="205" t="s">
        <v>150</v>
      </c>
      <c r="AV173" s="13" t="s">
        <v>79</v>
      </c>
      <c r="AW173" s="13" t="s">
        <v>31</v>
      </c>
      <c r="AX173" s="13" t="s">
        <v>69</v>
      </c>
      <c r="AY173" s="205" t="s">
        <v>140</v>
      </c>
    </row>
    <row r="174" spans="1:65" s="14" customFormat="1">
      <c r="B174" s="206"/>
      <c r="C174" s="207"/>
      <c r="D174" s="188" t="s">
        <v>156</v>
      </c>
      <c r="E174" s="208" t="s">
        <v>19</v>
      </c>
      <c r="F174" s="209" t="s">
        <v>158</v>
      </c>
      <c r="G174" s="207"/>
      <c r="H174" s="210">
        <v>18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156</v>
      </c>
      <c r="AU174" s="216" t="s">
        <v>150</v>
      </c>
      <c r="AV174" s="14" t="s">
        <v>150</v>
      </c>
      <c r="AW174" s="14" t="s">
        <v>31</v>
      </c>
      <c r="AX174" s="14" t="s">
        <v>69</v>
      </c>
      <c r="AY174" s="216" t="s">
        <v>140</v>
      </c>
    </row>
    <row r="175" spans="1:65" s="16" customFormat="1">
      <c r="B175" s="228"/>
      <c r="C175" s="229"/>
      <c r="D175" s="188" t="s">
        <v>156</v>
      </c>
      <c r="E175" s="230" t="s">
        <v>19</v>
      </c>
      <c r="F175" s="231" t="s">
        <v>213</v>
      </c>
      <c r="G175" s="229"/>
      <c r="H175" s="230" t="s">
        <v>19</v>
      </c>
      <c r="I175" s="232"/>
      <c r="J175" s="229"/>
      <c r="K175" s="229"/>
      <c r="L175" s="233"/>
      <c r="M175" s="234"/>
      <c r="N175" s="235"/>
      <c r="O175" s="235"/>
      <c r="P175" s="235"/>
      <c r="Q175" s="235"/>
      <c r="R175" s="235"/>
      <c r="S175" s="235"/>
      <c r="T175" s="236"/>
      <c r="AT175" s="237" t="s">
        <v>156</v>
      </c>
      <c r="AU175" s="237" t="s">
        <v>150</v>
      </c>
      <c r="AV175" s="16" t="s">
        <v>77</v>
      </c>
      <c r="AW175" s="16" t="s">
        <v>31</v>
      </c>
      <c r="AX175" s="16" t="s">
        <v>69</v>
      </c>
      <c r="AY175" s="237" t="s">
        <v>140</v>
      </c>
    </row>
    <row r="176" spans="1:65" s="13" customFormat="1">
      <c r="B176" s="195"/>
      <c r="C176" s="196"/>
      <c r="D176" s="188" t="s">
        <v>156</v>
      </c>
      <c r="E176" s="197" t="s">
        <v>19</v>
      </c>
      <c r="F176" s="198" t="s">
        <v>212</v>
      </c>
      <c r="G176" s="196"/>
      <c r="H176" s="199">
        <v>18</v>
      </c>
      <c r="I176" s="200"/>
      <c r="J176" s="196"/>
      <c r="K176" s="196"/>
      <c r="L176" s="201"/>
      <c r="M176" s="202"/>
      <c r="N176" s="203"/>
      <c r="O176" s="203"/>
      <c r="P176" s="203"/>
      <c r="Q176" s="203"/>
      <c r="R176" s="203"/>
      <c r="S176" s="203"/>
      <c r="T176" s="204"/>
      <c r="AT176" s="205" t="s">
        <v>156</v>
      </c>
      <c r="AU176" s="205" t="s">
        <v>150</v>
      </c>
      <c r="AV176" s="13" t="s">
        <v>79</v>
      </c>
      <c r="AW176" s="13" t="s">
        <v>31</v>
      </c>
      <c r="AX176" s="13" t="s">
        <v>69</v>
      </c>
      <c r="AY176" s="205" t="s">
        <v>140</v>
      </c>
    </row>
    <row r="177" spans="1:65" s="14" customFormat="1">
      <c r="B177" s="206"/>
      <c r="C177" s="207"/>
      <c r="D177" s="188" t="s">
        <v>156</v>
      </c>
      <c r="E177" s="208" t="s">
        <v>19</v>
      </c>
      <c r="F177" s="209" t="s">
        <v>158</v>
      </c>
      <c r="G177" s="207"/>
      <c r="H177" s="210">
        <v>18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156</v>
      </c>
      <c r="AU177" s="216" t="s">
        <v>150</v>
      </c>
      <c r="AV177" s="14" t="s">
        <v>150</v>
      </c>
      <c r="AW177" s="14" t="s">
        <v>31</v>
      </c>
      <c r="AX177" s="14" t="s">
        <v>69</v>
      </c>
      <c r="AY177" s="216" t="s">
        <v>140</v>
      </c>
    </row>
    <row r="178" spans="1:65" s="15" customFormat="1">
      <c r="B178" s="217"/>
      <c r="C178" s="218"/>
      <c r="D178" s="188" t="s">
        <v>156</v>
      </c>
      <c r="E178" s="219" t="s">
        <v>19</v>
      </c>
      <c r="F178" s="220" t="s">
        <v>171</v>
      </c>
      <c r="G178" s="218"/>
      <c r="H178" s="221">
        <v>36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156</v>
      </c>
      <c r="AU178" s="227" t="s">
        <v>150</v>
      </c>
      <c r="AV178" s="15" t="s">
        <v>149</v>
      </c>
      <c r="AW178" s="15" t="s">
        <v>31</v>
      </c>
      <c r="AX178" s="15" t="s">
        <v>77</v>
      </c>
      <c r="AY178" s="227" t="s">
        <v>140</v>
      </c>
    </row>
    <row r="179" spans="1:65" s="12" customFormat="1" ht="20.85" customHeight="1">
      <c r="B179" s="159"/>
      <c r="C179" s="160"/>
      <c r="D179" s="161" t="s">
        <v>68</v>
      </c>
      <c r="E179" s="173" t="s">
        <v>204</v>
      </c>
      <c r="F179" s="173" t="s">
        <v>220</v>
      </c>
      <c r="G179" s="160"/>
      <c r="H179" s="160"/>
      <c r="I179" s="163"/>
      <c r="J179" s="174">
        <f>BK179</f>
        <v>0</v>
      </c>
      <c r="K179" s="160"/>
      <c r="L179" s="165"/>
      <c r="M179" s="166"/>
      <c r="N179" s="167"/>
      <c r="O179" s="167"/>
      <c r="P179" s="168">
        <f>SUM(P180:P199)</f>
        <v>0</v>
      </c>
      <c r="Q179" s="167"/>
      <c r="R179" s="168">
        <f>SUM(R180:R199)</f>
        <v>0</v>
      </c>
      <c r="S179" s="167"/>
      <c r="T179" s="169">
        <f>SUM(T180:T199)</f>
        <v>0</v>
      </c>
      <c r="AR179" s="170" t="s">
        <v>77</v>
      </c>
      <c r="AT179" s="171" t="s">
        <v>68</v>
      </c>
      <c r="AU179" s="171" t="s">
        <v>79</v>
      </c>
      <c r="AY179" s="170" t="s">
        <v>140</v>
      </c>
      <c r="BK179" s="172">
        <f>SUM(BK180:BK199)</f>
        <v>0</v>
      </c>
    </row>
    <row r="180" spans="1:65" s="2" customFormat="1" ht="37.9" customHeight="1">
      <c r="A180" s="36"/>
      <c r="B180" s="37"/>
      <c r="C180" s="175" t="s">
        <v>221</v>
      </c>
      <c r="D180" s="175" t="s">
        <v>144</v>
      </c>
      <c r="E180" s="176" t="s">
        <v>222</v>
      </c>
      <c r="F180" s="177" t="s">
        <v>223</v>
      </c>
      <c r="G180" s="178" t="s">
        <v>176</v>
      </c>
      <c r="H180" s="179">
        <v>2.94</v>
      </c>
      <c r="I180" s="180"/>
      <c r="J180" s="181">
        <f>ROUND(I180*H180,2)</f>
        <v>0</v>
      </c>
      <c r="K180" s="177" t="s">
        <v>148</v>
      </c>
      <c r="L180" s="41"/>
      <c r="M180" s="182" t="s">
        <v>19</v>
      </c>
      <c r="N180" s="183" t="s">
        <v>40</v>
      </c>
      <c r="O180" s="66"/>
      <c r="P180" s="184">
        <f>O180*H180</f>
        <v>0</v>
      </c>
      <c r="Q180" s="184">
        <v>0</v>
      </c>
      <c r="R180" s="184">
        <f>Q180*H180</f>
        <v>0</v>
      </c>
      <c r="S180" s="184">
        <v>0</v>
      </c>
      <c r="T180" s="185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6" t="s">
        <v>149</v>
      </c>
      <c r="AT180" s="186" t="s">
        <v>144</v>
      </c>
      <c r="AU180" s="186" t="s">
        <v>150</v>
      </c>
      <c r="AY180" s="19" t="s">
        <v>140</v>
      </c>
      <c r="BE180" s="187">
        <f>IF(N180="základní",J180,0)</f>
        <v>0</v>
      </c>
      <c r="BF180" s="187">
        <f>IF(N180="snížená",J180,0)</f>
        <v>0</v>
      </c>
      <c r="BG180" s="187">
        <f>IF(N180="zákl. přenesená",J180,0)</f>
        <v>0</v>
      </c>
      <c r="BH180" s="187">
        <f>IF(N180="sníž. přenesená",J180,0)</f>
        <v>0</v>
      </c>
      <c r="BI180" s="187">
        <f>IF(N180="nulová",J180,0)</f>
        <v>0</v>
      </c>
      <c r="BJ180" s="19" t="s">
        <v>77</v>
      </c>
      <c r="BK180" s="187">
        <f>ROUND(I180*H180,2)</f>
        <v>0</v>
      </c>
      <c r="BL180" s="19" t="s">
        <v>149</v>
      </c>
      <c r="BM180" s="186" t="s">
        <v>224</v>
      </c>
    </row>
    <row r="181" spans="1:65" s="2" customFormat="1" ht="39">
      <c r="A181" s="36"/>
      <c r="B181" s="37"/>
      <c r="C181" s="38"/>
      <c r="D181" s="188" t="s">
        <v>152</v>
      </c>
      <c r="E181" s="38"/>
      <c r="F181" s="189" t="s">
        <v>225</v>
      </c>
      <c r="G181" s="38"/>
      <c r="H181" s="38"/>
      <c r="I181" s="190"/>
      <c r="J181" s="38"/>
      <c r="K181" s="38"/>
      <c r="L181" s="41"/>
      <c r="M181" s="191"/>
      <c r="N181" s="192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152</v>
      </c>
      <c r="AU181" s="19" t="s">
        <v>150</v>
      </c>
    </row>
    <row r="182" spans="1:65" s="2" customFormat="1">
      <c r="A182" s="36"/>
      <c r="B182" s="37"/>
      <c r="C182" s="38"/>
      <c r="D182" s="193" t="s">
        <v>154</v>
      </c>
      <c r="E182" s="38"/>
      <c r="F182" s="194" t="s">
        <v>226</v>
      </c>
      <c r="G182" s="38"/>
      <c r="H182" s="38"/>
      <c r="I182" s="190"/>
      <c r="J182" s="38"/>
      <c r="K182" s="38"/>
      <c r="L182" s="41"/>
      <c r="M182" s="191"/>
      <c r="N182" s="192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154</v>
      </c>
      <c r="AU182" s="19" t="s">
        <v>150</v>
      </c>
    </row>
    <row r="183" spans="1:65" s="16" customFormat="1">
      <c r="B183" s="228"/>
      <c r="C183" s="229"/>
      <c r="D183" s="188" t="s">
        <v>156</v>
      </c>
      <c r="E183" s="230" t="s">
        <v>19</v>
      </c>
      <c r="F183" s="231" t="s">
        <v>194</v>
      </c>
      <c r="G183" s="229"/>
      <c r="H183" s="230" t="s">
        <v>19</v>
      </c>
      <c r="I183" s="232"/>
      <c r="J183" s="229"/>
      <c r="K183" s="229"/>
      <c r="L183" s="233"/>
      <c r="M183" s="234"/>
      <c r="N183" s="235"/>
      <c r="O183" s="235"/>
      <c r="P183" s="235"/>
      <c r="Q183" s="235"/>
      <c r="R183" s="235"/>
      <c r="S183" s="235"/>
      <c r="T183" s="236"/>
      <c r="AT183" s="237" t="s">
        <v>156</v>
      </c>
      <c r="AU183" s="237" t="s">
        <v>150</v>
      </c>
      <c r="AV183" s="16" t="s">
        <v>77</v>
      </c>
      <c r="AW183" s="16" t="s">
        <v>31</v>
      </c>
      <c r="AX183" s="16" t="s">
        <v>69</v>
      </c>
      <c r="AY183" s="237" t="s">
        <v>140</v>
      </c>
    </row>
    <row r="184" spans="1:65" s="13" customFormat="1">
      <c r="B184" s="195"/>
      <c r="C184" s="196"/>
      <c r="D184" s="188" t="s">
        <v>156</v>
      </c>
      <c r="E184" s="197" t="s">
        <v>19</v>
      </c>
      <c r="F184" s="198" t="s">
        <v>195</v>
      </c>
      <c r="G184" s="196"/>
      <c r="H184" s="199">
        <v>2.94</v>
      </c>
      <c r="I184" s="200"/>
      <c r="J184" s="196"/>
      <c r="K184" s="196"/>
      <c r="L184" s="201"/>
      <c r="M184" s="202"/>
      <c r="N184" s="203"/>
      <c r="O184" s="203"/>
      <c r="P184" s="203"/>
      <c r="Q184" s="203"/>
      <c r="R184" s="203"/>
      <c r="S184" s="203"/>
      <c r="T184" s="204"/>
      <c r="AT184" s="205" t="s">
        <v>156</v>
      </c>
      <c r="AU184" s="205" t="s">
        <v>150</v>
      </c>
      <c r="AV184" s="13" t="s">
        <v>79</v>
      </c>
      <c r="AW184" s="13" t="s">
        <v>31</v>
      </c>
      <c r="AX184" s="13" t="s">
        <v>69</v>
      </c>
      <c r="AY184" s="205" t="s">
        <v>140</v>
      </c>
    </row>
    <row r="185" spans="1:65" s="14" customFormat="1">
      <c r="B185" s="206"/>
      <c r="C185" s="207"/>
      <c r="D185" s="188" t="s">
        <v>156</v>
      </c>
      <c r="E185" s="208" t="s">
        <v>19</v>
      </c>
      <c r="F185" s="209" t="s">
        <v>158</v>
      </c>
      <c r="G185" s="207"/>
      <c r="H185" s="210">
        <v>2.94</v>
      </c>
      <c r="I185" s="211"/>
      <c r="J185" s="207"/>
      <c r="K185" s="207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156</v>
      </c>
      <c r="AU185" s="216" t="s">
        <v>150</v>
      </c>
      <c r="AV185" s="14" t="s">
        <v>150</v>
      </c>
      <c r="AW185" s="14" t="s">
        <v>31</v>
      </c>
      <c r="AX185" s="14" t="s">
        <v>69</v>
      </c>
      <c r="AY185" s="216" t="s">
        <v>140</v>
      </c>
    </row>
    <row r="186" spans="1:65" s="15" customFormat="1">
      <c r="B186" s="217"/>
      <c r="C186" s="218"/>
      <c r="D186" s="188" t="s">
        <v>156</v>
      </c>
      <c r="E186" s="219" t="s">
        <v>19</v>
      </c>
      <c r="F186" s="220" t="s">
        <v>171</v>
      </c>
      <c r="G186" s="218"/>
      <c r="H186" s="221">
        <v>2.94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156</v>
      </c>
      <c r="AU186" s="227" t="s">
        <v>150</v>
      </c>
      <c r="AV186" s="15" t="s">
        <v>149</v>
      </c>
      <c r="AW186" s="15" t="s">
        <v>31</v>
      </c>
      <c r="AX186" s="15" t="s">
        <v>77</v>
      </c>
      <c r="AY186" s="227" t="s">
        <v>140</v>
      </c>
    </row>
    <row r="187" spans="1:65" s="2" customFormat="1" ht="37.9" customHeight="1">
      <c r="A187" s="36"/>
      <c r="B187" s="37"/>
      <c r="C187" s="175" t="s">
        <v>142</v>
      </c>
      <c r="D187" s="175" t="s">
        <v>144</v>
      </c>
      <c r="E187" s="176" t="s">
        <v>227</v>
      </c>
      <c r="F187" s="177" t="s">
        <v>228</v>
      </c>
      <c r="G187" s="178" t="s">
        <v>176</v>
      </c>
      <c r="H187" s="179">
        <v>2.94</v>
      </c>
      <c r="I187" s="180"/>
      <c r="J187" s="181">
        <f>ROUND(I187*H187,2)</f>
        <v>0</v>
      </c>
      <c r="K187" s="177" t="s">
        <v>148</v>
      </c>
      <c r="L187" s="41"/>
      <c r="M187" s="182" t="s">
        <v>19</v>
      </c>
      <c r="N187" s="183" t="s">
        <v>40</v>
      </c>
      <c r="O187" s="66"/>
      <c r="P187" s="184">
        <f>O187*H187</f>
        <v>0</v>
      </c>
      <c r="Q187" s="184">
        <v>0</v>
      </c>
      <c r="R187" s="184">
        <f>Q187*H187</f>
        <v>0</v>
      </c>
      <c r="S187" s="184">
        <v>0</v>
      </c>
      <c r="T187" s="185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6" t="s">
        <v>149</v>
      </c>
      <c r="AT187" s="186" t="s">
        <v>144</v>
      </c>
      <c r="AU187" s="186" t="s">
        <v>150</v>
      </c>
      <c r="AY187" s="19" t="s">
        <v>140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9" t="s">
        <v>77</v>
      </c>
      <c r="BK187" s="187">
        <f>ROUND(I187*H187,2)</f>
        <v>0</v>
      </c>
      <c r="BL187" s="19" t="s">
        <v>149</v>
      </c>
      <c r="BM187" s="186" t="s">
        <v>229</v>
      </c>
    </row>
    <row r="188" spans="1:65" s="2" customFormat="1" ht="39">
      <c r="A188" s="36"/>
      <c r="B188" s="37"/>
      <c r="C188" s="38"/>
      <c r="D188" s="188" t="s">
        <v>152</v>
      </c>
      <c r="E188" s="38"/>
      <c r="F188" s="189" t="s">
        <v>230</v>
      </c>
      <c r="G188" s="38"/>
      <c r="H188" s="38"/>
      <c r="I188" s="190"/>
      <c r="J188" s="38"/>
      <c r="K188" s="38"/>
      <c r="L188" s="41"/>
      <c r="M188" s="191"/>
      <c r="N188" s="192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152</v>
      </c>
      <c r="AU188" s="19" t="s">
        <v>150</v>
      </c>
    </row>
    <row r="189" spans="1:65" s="2" customFormat="1">
      <c r="A189" s="36"/>
      <c r="B189" s="37"/>
      <c r="C189" s="38"/>
      <c r="D189" s="193" t="s">
        <v>154</v>
      </c>
      <c r="E189" s="38"/>
      <c r="F189" s="194" t="s">
        <v>231</v>
      </c>
      <c r="G189" s="38"/>
      <c r="H189" s="38"/>
      <c r="I189" s="190"/>
      <c r="J189" s="38"/>
      <c r="K189" s="38"/>
      <c r="L189" s="41"/>
      <c r="M189" s="191"/>
      <c r="N189" s="192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154</v>
      </c>
      <c r="AU189" s="19" t="s">
        <v>150</v>
      </c>
    </row>
    <row r="190" spans="1:65" s="13" customFormat="1">
      <c r="B190" s="195"/>
      <c r="C190" s="196"/>
      <c r="D190" s="188" t="s">
        <v>156</v>
      </c>
      <c r="E190" s="197" t="s">
        <v>19</v>
      </c>
      <c r="F190" s="198" t="s">
        <v>232</v>
      </c>
      <c r="G190" s="196"/>
      <c r="H190" s="199">
        <v>2.94</v>
      </c>
      <c r="I190" s="200"/>
      <c r="J190" s="196"/>
      <c r="K190" s="196"/>
      <c r="L190" s="201"/>
      <c r="M190" s="202"/>
      <c r="N190" s="203"/>
      <c r="O190" s="203"/>
      <c r="P190" s="203"/>
      <c r="Q190" s="203"/>
      <c r="R190" s="203"/>
      <c r="S190" s="203"/>
      <c r="T190" s="204"/>
      <c r="AT190" s="205" t="s">
        <v>156</v>
      </c>
      <c r="AU190" s="205" t="s">
        <v>150</v>
      </c>
      <c r="AV190" s="13" t="s">
        <v>79</v>
      </c>
      <c r="AW190" s="13" t="s">
        <v>31</v>
      </c>
      <c r="AX190" s="13" t="s">
        <v>69</v>
      </c>
      <c r="AY190" s="205" t="s">
        <v>140</v>
      </c>
    </row>
    <row r="191" spans="1:65" s="14" customFormat="1">
      <c r="B191" s="206"/>
      <c r="C191" s="207"/>
      <c r="D191" s="188" t="s">
        <v>156</v>
      </c>
      <c r="E191" s="208" t="s">
        <v>19</v>
      </c>
      <c r="F191" s="209" t="s">
        <v>158</v>
      </c>
      <c r="G191" s="207"/>
      <c r="H191" s="210">
        <v>2.94</v>
      </c>
      <c r="I191" s="211"/>
      <c r="J191" s="207"/>
      <c r="K191" s="207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156</v>
      </c>
      <c r="AU191" s="216" t="s">
        <v>150</v>
      </c>
      <c r="AV191" s="14" t="s">
        <v>150</v>
      </c>
      <c r="AW191" s="14" t="s">
        <v>31</v>
      </c>
      <c r="AX191" s="14" t="s">
        <v>77</v>
      </c>
      <c r="AY191" s="216" t="s">
        <v>140</v>
      </c>
    </row>
    <row r="192" spans="1:65" s="2" customFormat="1" ht="37.9" customHeight="1">
      <c r="A192" s="36"/>
      <c r="B192" s="37"/>
      <c r="C192" s="175" t="s">
        <v>233</v>
      </c>
      <c r="D192" s="175" t="s">
        <v>144</v>
      </c>
      <c r="E192" s="176" t="s">
        <v>234</v>
      </c>
      <c r="F192" s="177" t="s">
        <v>235</v>
      </c>
      <c r="G192" s="178" t="s">
        <v>176</v>
      </c>
      <c r="H192" s="179">
        <v>5.94</v>
      </c>
      <c r="I192" s="180"/>
      <c r="J192" s="181">
        <f>ROUND(I192*H192,2)</f>
        <v>0</v>
      </c>
      <c r="K192" s="177" t="s">
        <v>148</v>
      </c>
      <c r="L192" s="41"/>
      <c r="M192" s="182" t="s">
        <v>19</v>
      </c>
      <c r="N192" s="183" t="s">
        <v>40</v>
      </c>
      <c r="O192" s="66"/>
      <c r="P192" s="184">
        <f>O192*H192</f>
        <v>0</v>
      </c>
      <c r="Q192" s="184">
        <v>0</v>
      </c>
      <c r="R192" s="184">
        <f>Q192*H192</f>
        <v>0</v>
      </c>
      <c r="S192" s="184">
        <v>0</v>
      </c>
      <c r="T192" s="185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6" t="s">
        <v>149</v>
      </c>
      <c r="AT192" s="186" t="s">
        <v>144</v>
      </c>
      <c r="AU192" s="186" t="s">
        <v>150</v>
      </c>
      <c r="AY192" s="19" t="s">
        <v>140</v>
      </c>
      <c r="BE192" s="187">
        <f>IF(N192="základní",J192,0)</f>
        <v>0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19" t="s">
        <v>77</v>
      </c>
      <c r="BK192" s="187">
        <f>ROUND(I192*H192,2)</f>
        <v>0</v>
      </c>
      <c r="BL192" s="19" t="s">
        <v>149</v>
      </c>
      <c r="BM192" s="186" t="s">
        <v>236</v>
      </c>
    </row>
    <row r="193" spans="1:65" s="2" customFormat="1" ht="39">
      <c r="A193" s="36"/>
      <c r="B193" s="37"/>
      <c r="C193" s="38"/>
      <c r="D193" s="188" t="s">
        <v>152</v>
      </c>
      <c r="E193" s="38"/>
      <c r="F193" s="189" t="s">
        <v>237</v>
      </c>
      <c r="G193" s="38"/>
      <c r="H193" s="38"/>
      <c r="I193" s="190"/>
      <c r="J193" s="38"/>
      <c r="K193" s="38"/>
      <c r="L193" s="41"/>
      <c r="M193" s="191"/>
      <c r="N193" s="192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152</v>
      </c>
      <c r="AU193" s="19" t="s">
        <v>150</v>
      </c>
    </row>
    <row r="194" spans="1:65" s="2" customFormat="1">
      <c r="A194" s="36"/>
      <c r="B194" s="37"/>
      <c r="C194" s="38"/>
      <c r="D194" s="193" t="s">
        <v>154</v>
      </c>
      <c r="E194" s="38"/>
      <c r="F194" s="194" t="s">
        <v>238</v>
      </c>
      <c r="G194" s="38"/>
      <c r="H194" s="38"/>
      <c r="I194" s="190"/>
      <c r="J194" s="38"/>
      <c r="K194" s="38"/>
      <c r="L194" s="41"/>
      <c r="M194" s="191"/>
      <c r="N194" s="192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154</v>
      </c>
      <c r="AU194" s="19" t="s">
        <v>150</v>
      </c>
    </row>
    <row r="195" spans="1:65" s="13" customFormat="1">
      <c r="B195" s="195"/>
      <c r="C195" s="196"/>
      <c r="D195" s="188" t="s">
        <v>156</v>
      </c>
      <c r="E195" s="197" t="s">
        <v>19</v>
      </c>
      <c r="F195" s="198" t="s">
        <v>239</v>
      </c>
      <c r="G195" s="196"/>
      <c r="H195" s="199">
        <v>2.94</v>
      </c>
      <c r="I195" s="200"/>
      <c r="J195" s="196"/>
      <c r="K195" s="196"/>
      <c r="L195" s="201"/>
      <c r="M195" s="202"/>
      <c r="N195" s="203"/>
      <c r="O195" s="203"/>
      <c r="P195" s="203"/>
      <c r="Q195" s="203"/>
      <c r="R195" s="203"/>
      <c r="S195" s="203"/>
      <c r="T195" s="204"/>
      <c r="AT195" s="205" t="s">
        <v>156</v>
      </c>
      <c r="AU195" s="205" t="s">
        <v>150</v>
      </c>
      <c r="AV195" s="13" t="s">
        <v>79</v>
      </c>
      <c r="AW195" s="13" t="s">
        <v>31</v>
      </c>
      <c r="AX195" s="13" t="s">
        <v>69</v>
      </c>
      <c r="AY195" s="205" t="s">
        <v>140</v>
      </c>
    </row>
    <row r="196" spans="1:65" s="14" customFormat="1">
      <c r="B196" s="206"/>
      <c r="C196" s="207"/>
      <c r="D196" s="188" t="s">
        <v>156</v>
      </c>
      <c r="E196" s="208" t="s">
        <v>19</v>
      </c>
      <c r="F196" s="209" t="s">
        <v>158</v>
      </c>
      <c r="G196" s="207"/>
      <c r="H196" s="210">
        <v>2.94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156</v>
      </c>
      <c r="AU196" s="216" t="s">
        <v>150</v>
      </c>
      <c r="AV196" s="14" t="s">
        <v>150</v>
      </c>
      <c r="AW196" s="14" t="s">
        <v>31</v>
      </c>
      <c r="AX196" s="14" t="s">
        <v>69</v>
      </c>
      <c r="AY196" s="216" t="s">
        <v>140</v>
      </c>
    </row>
    <row r="197" spans="1:65" s="13" customFormat="1">
      <c r="B197" s="195"/>
      <c r="C197" s="196"/>
      <c r="D197" s="188" t="s">
        <v>156</v>
      </c>
      <c r="E197" s="197" t="s">
        <v>19</v>
      </c>
      <c r="F197" s="198" t="s">
        <v>150</v>
      </c>
      <c r="G197" s="196"/>
      <c r="H197" s="199">
        <v>3</v>
      </c>
      <c r="I197" s="200"/>
      <c r="J197" s="196"/>
      <c r="K197" s="196"/>
      <c r="L197" s="201"/>
      <c r="M197" s="202"/>
      <c r="N197" s="203"/>
      <c r="O197" s="203"/>
      <c r="P197" s="203"/>
      <c r="Q197" s="203"/>
      <c r="R197" s="203"/>
      <c r="S197" s="203"/>
      <c r="T197" s="204"/>
      <c r="AT197" s="205" t="s">
        <v>156</v>
      </c>
      <c r="AU197" s="205" t="s">
        <v>150</v>
      </c>
      <c r="AV197" s="13" t="s">
        <v>79</v>
      </c>
      <c r="AW197" s="13" t="s">
        <v>31</v>
      </c>
      <c r="AX197" s="13" t="s">
        <v>69</v>
      </c>
      <c r="AY197" s="205" t="s">
        <v>140</v>
      </c>
    </row>
    <row r="198" spans="1:65" s="14" customFormat="1">
      <c r="B198" s="206"/>
      <c r="C198" s="207"/>
      <c r="D198" s="188" t="s">
        <v>156</v>
      </c>
      <c r="E198" s="208" t="s">
        <v>19</v>
      </c>
      <c r="F198" s="209" t="s">
        <v>158</v>
      </c>
      <c r="G198" s="207"/>
      <c r="H198" s="210">
        <v>3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156</v>
      </c>
      <c r="AU198" s="216" t="s">
        <v>150</v>
      </c>
      <c r="AV198" s="14" t="s">
        <v>150</v>
      </c>
      <c r="AW198" s="14" t="s">
        <v>31</v>
      </c>
      <c r="AX198" s="14" t="s">
        <v>69</v>
      </c>
      <c r="AY198" s="216" t="s">
        <v>140</v>
      </c>
    </row>
    <row r="199" spans="1:65" s="15" customFormat="1">
      <c r="B199" s="217"/>
      <c r="C199" s="218"/>
      <c r="D199" s="188" t="s">
        <v>156</v>
      </c>
      <c r="E199" s="219" t="s">
        <v>19</v>
      </c>
      <c r="F199" s="220" t="s">
        <v>171</v>
      </c>
      <c r="G199" s="218"/>
      <c r="H199" s="221">
        <v>5.9399999999999995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156</v>
      </c>
      <c r="AU199" s="227" t="s">
        <v>150</v>
      </c>
      <c r="AV199" s="15" t="s">
        <v>149</v>
      </c>
      <c r="AW199" s="15" t="s">
        <v>31</v>
      </c>
      <c r="AX199" s="15" t="s">
        <v>77</v>
      </c>
      <c r="AY199" s="227" t="s">
        <v>140</v>
      </c>
    </row>
    <row r="200" spans="1:65" s="12" customFormat="1" ht="20.85" customHeight="1">
      <c r="B200" s="159"/>
      <c r="C200" s="160"/>
      <c r="D200" s="161" t="s">
        <v>68</v>
      </c>
      <c r="E200" s="173" t="s">
        <v>240</v>
      </c>
      <c r="F200" s="173" t="s">
        <v>241</v>
      </c>
      <c r="G200" s="160"/>
      <c r="H200" s="160"/>
      <c r="I200" s="163"/>
      <c r="J200" s="174">
        <f>BK200</f>
        <v>0</v>
      </c>
      <c r="K200" s="160"/>
      <c r="L200" s="165"/>
      <c r="M200" s="166"/>
      <c r="N200" s="167"/>
      <c r="O200" s="167"/>
      <c r="P200" s="168">
        <f>SUM(P201:P236)</f>
        <v>0</v>
      </c>
      <c r="Q200" s="167"/>
      <c r="R200" s="168">
        <f>SUM(R201:R236)</f>
        <v>9.75</v>
      </c>
      <c r="S200" s="167"/>
      <c r="T200" s="169">
        <f>SUM(T201:T236)</f>
        <v>0</v>
      </c>
      <c r="AR200" s="170" t="s">
        <v>77</v>
      </c>
      <c r="AT200" s="171" t="s">
        <v>68</v>
      </c>
      <c r="AU200" s="171" t="s">
        <v>79</v>
      </c>
      <c r="AY200" s="170" t="s">
        <v>140</v>
      </c>
      <c r="BK200" s="172">
        <f>SUM(BK201:BK236)</f>
        <v>0</v>
      </c>
    </row>
    <row r="201" spans="1:65" s="2" customFormat="1" ht="24.2" customHeight="1">
      <c r="A201" s="36"/>
      <c r="B201" s="37"/>
      <c r="C201" s="175" t="s">
        <v>172</v>
      </c>
      <c r="D201" s="175" t="s">
        <v>144</v>
      </c>
      <c r="E201" s="176" t="s">
        <v>242</v>
      </c>
      <c r="F201" s="177" t="s">
        <v>243</v>
      </c>
      <c r="G201" s="178" t="s">
        <v>244</v>
      </c>
      <c r="H201" s="179">
        <v>10.692</v>
      </c>
      <c r="I201" s="180"/>
      <c r="J201" s="181">
        <f>ROUND(I201*H201,2)</f>
        <v>0</v>
      </c>
      <c r="K201" s="177" t="s">
        <v>148</v>
      </c>
      <c r="L201" s="41"/>
      <c r="M201" s="182" t="s">
        <v>19</v>
      </c>
      <c r="N201" s="183" t="s">
        <v>40</v>
      </c>
      <c r="O201" s="66"/>
      <c r="P201" s="184">
        <f>O201*H201</f>
        <v>0</v>
      </c>
      <c r="Q201" s="184">
        <v>0</v>
      </c>
      <c r="R201" s="184">
        <f>Q201*H201</f>
        <v>0</v>
      </c>
      <c r="S201" s="184">
        <v>0</v>
      </c>
      <c r="T201" s="185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6" t="s">
        <v>149</v>
      </c>
      <c r="AT201" s="186" t="s">
        <v>144</v>
      </c>
      <c r="AU201" s="186" t="s">
        <v>150</v>
      </c>
      <c r="AY201" s="19" t="s">
        <v>140</v>
      </c>
      <c r="BE201" s="187">
        <f>IF(N201="základní",J201,0)</f>
        <v>0</v>
      </c>
      <c r="BF201" s="187">
        <f>IF(N201="snížená",J201,0)</f>
        <v>0</v>
      </c>
      <c r="BG201" s="187">
        <f>IF(N201="zákl. přenesená",J201,0)</f>
        <v>0</v>
      </c>
      <c r="BH201" s="187">
        <f>IF(N201="sníž. přenesená",J201,0)</f>
        <v>0</v>
      </c>
      <c r="BI201" s="187">
        <f>IF(N201="nulová",J201,0)</f>
        <v>0</v>
      </c>
      <c r="BJ201" s="19" t="s">
        <v>77</v>
      </c>
      <c r="BK201" s="187">
        <f>ROUND(I201*H201,2)</f>
        <v>0</v>
      </c>
      <c r="BL201" s="19" t="s">
        <v>149</v>
      </c>
      <c r="BM201" s="186" t="s">
        <v>245</v>
      </c>
    </row>
    <row r="202" spans="1:65" s="2" customFormat="1" ht="29.25">
      <c r="A202" s="36"/>
      <c r="B202" s="37"/>
      <c r="C202" s="38"/>
      <c r="D202" s="188" t="s">
        <v>152</v>
      </c>
      <c r="E202" s="38"/>
      <c r="F202" s="189" t="s">
        <v>246</v>
      </c>
      <c r="G202" s="38"/>
      <c r="H202" s="38"/>
      <c r="I202" s="190"/>
      <c r="J202" s="38"/>
      <c r="K202" s="38"/>
      <c r="L202" s="41"/>
      <c r="M202" s="191"/>
      <c r="N202" s="192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152</v>
      </c>
      <c r="AU202" s="19" t="s">
        <v>150</v>
      </c>
    </row>
    <row r="203" spans="1:65" s="2" customFormat="1">
      <c r="A203" s="36"/>
      <c r="B203" s="37"/>
      <c r="C203" s="38"/>
      <c r="D203" s="193" t="s">
        <v>154</v>
      </c>
      <c r="E203" s="38"/>
      <c r="F203" s="194" t="s">
        <v>247</v>
      </c>
      <c r="G203" s="38"/>
      <c r="H203" s="38"/>
      <c r="I203" s="190"/>
      <c r="J203" s="38"/>
      <c r="K203" s="38"/>
      <c r="L203" s="41"/>
      <c r="M203" s="191"/>
      <c r="N203" s="192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154</v>
      </c>
      <c r="AU203" s="19" t="s">
        <v>150</v>
      </c>
    </row>
    <row r="204" spans="1:65" s="13" customFormat="1">
      <c r="B204" s="195"/>
      <c r="C204" s="196"/>
      <c r="D204" s="188" t="s">
        <v>156</v>
      </c>
      <c r="E204" s="197" t="s">
        <v>19</v>
      </c>
      <c r="F204" s="198" t="s">
        <v>248</v>
      </c>
      <c r="G204" s="196"/>
      <c r="H204" s="199">
        <v>10.692</v>
      </c>
      <c r="I204" s="200"/>
      <c r="J204" s="196"/>
      <c r="K204" s="196"/>
      <c r="L204" s="201"/>
      <c r="M204" s="202"/>
      <c r="N204" s="203"/>
      <c r="O204" s="203"/>
      <c r="P204" s="203"/>
      <c r="Q204" s="203"/>
      <c r="R204" s="203"/>
      <c r="S204" s="203"/>
      <c r="T204" s="204"/>
      <c r="AT204" s="205" t="s">
        <v>156</v>
      </c>
      <c r="AU204" s="205" t="s">
        <v>150</v>
      </c>
      <c r="AV204" s="13" t="s">
        <v>79</v>
      </c>
      <c r="AW204" s="13" t="s">
        <v>31</v>
      </c>
      <c r="AX204" s="13" t="s">
        <v>69</v>
      </c>
      <c r="AY204" s="205" t="s">
        <v>140</v>
      </c>
    </row>
    <row r="205" spans="1:65" s="14" customFormat="1">
      <c r="B205" s="206"/>
      <c r="C205" s="207"/>
      <c r="D205" s="188" t="s">
        <v>156</v>
      </c>
      <c r="E205" s="208" t="s">
        <v>19</v>
      </c>
      <c r="F205" s="209" t="s">
        <v>158</v>
      </c>
      <c r="G205" s="207"/>
      <c r="H205" s="210">
        <v>10.692</v>
      </c>
      <c r="I205" s="211"/>
      <c r="J205" s="207"/>
      <c r="K205" s="207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156</v>
      </c>
      <c r="AU205" s="216" t="s">
        <v>150</v>
      </c>
      <c r="AV205" s="14" t="s">
        <v>150</v>
      </c>
      <c r="AW205" s="14" t="s">
        <v>31</v>
      </c>
      <c r="AX205" s="14" t="s">
        <v>77</v>
      </c>
      <c r="AY205" s="216" t="s">
        <v>140</v>
      </c>
    </row>
    <row r="206" spans="1:65" s="2" customFormat="1" ht="16.5" customHeight="1">
      <c r="A206" s="36"/>
      <c r="B206" s="37"/>
      <c r="C206" s="175" t="s">
        <v>196</v>
      </c>
      <c r="D206" s="175" t="s">
        <v>144</v>
      </c>
      <c r="E206" s="176" t="s">
        <v>249</v>
      </c>
      <c r="F206" s="177" t="s">
        <v>250</v>
      </c>
      <c r="G206" s="178" t="s">
        <v>176</v>
      </c>
      <c r="H206" s="179">
        <v>5.94</v>
      </c>
      <c r="I206" s="180"/>
      <c r="J206" s="181">
        <f>ROUND(I206*H206,2)</f>
        <v>0</v>
      </c>
      <c r="K206" s="177" t="s">
        <v>148</v>
      </c>
      <c r="L206" s="41"/>
      <c r="M206" s="182" t="s">
        <v>19</v>
      </c>
      <c r="N206" s="183" t="s">
        <v>40</v>
      </c>
      <c r="O206" s="66"/>
      <c r="P206" s="184">
        <f>O206*H206</f>
        <v>0</v>
      </c>
      <c r="Q206" s="184">
        <v>0</v>
      </c>
      <c r="R206" s="184">
        <f>Q206*H206</f>
        <v>0</v>
      </c>
      <c r="S206" s="184">
        <v>0</v>
      </c>
      <c r="T206" s="185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6" t="s">
        <v>149</v>
      </c>
      <c r="AT206" s="186" t="s">
        <v>144</v>
      </c>
      <c r="AU206" s="186" t="s">
        <v>150</v>
      </c>
      <c r="AY206" s="19" t="s">
        <v>140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19" t="s">
        <v>77</v>
      </c>
      <c r="BK206" s="187">
        <f>ROUND(I206*H206,2)</f>
        <v>0</v>
      </c>
      <c r="BL206" s="19" t="s">
        <v>149</v>
      </c>
      <c r="BM206" s="186" t="s">
        <v>251</v>
      </c>
    </row>
    <row r="207" spans="1:65" s="2" customFormat="1" ht="19.5">
      <c r="A207" s="36"/>
      <c r="B207" s="37"/>
      <c r="C207" s="38"/>
      <c r="D207" s="188" t="s">
        <v>152</v>
      </c>
      <c r="E207" s="38"/>
      <c r="F207" s="189" t="s">
        <v>252</v>
      </c>
      <c r="G207" s="38"/>
      <c r="H207" s="38"/>
      <c r="I207" s="190"/>
      <c r="J207" s="38"/>
      <c r="K207" s="38"/>
      <c r="L207" s="41"/>
      <c r="M207" s="191"/>
      <c r="N207" s="192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152</v>
      </c>
      <c r="AU207" s="19" t="s">
        <v>150</v>
      </c>
    </row>
    <row r="208" spans="1:65" s="2" customFormat="1">
      <c r="A208" s="36"/>
      <c r="B208" s="37"/>
      <c r="C208" s="38"/>
      <c r="D208" s="193" t="s">
        <v>154</v>
      </c>
      <c r="E208" s="38"/>
      <c r="F208" s="194" t="s">
        <v>253</v>
      </c>
      <c r="G208" s="38"/>
      <c r="H208" s="38"/>
      <c r="I208" s="190"/>
      <c r="J208" s="38"/>
      <c r="K208" s="38"/>
      <c r="L208" s="41"/>
      <c r="M208" s="191"/>
      <c r="N208" s="192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154</v>
      </c>
      <c r="AU208" s="19" t="s">
        <v>150</v>
      </c>
    </row>
    <row r="209" spans="1:65" s="13" customFormat="1">
      <c r="B209" s="195"/>
      <c r="C209" s="196"/>
      <c r="D209" s="188" t="s">
        <v>156</v>
      </c>
      <c r="E209" s="197" t="s">
        <v>19</v>
      </c>
      <c r="F209" s="198" t="s">
        <v>254</v>
      </c>
      <c r="G209" s="196"/>
      <c r="H209" s="199">
        <v>5.94</v>
      </c>
      <c r="I209" s="200"/>
      <c r="J209" s="196"/>
      <c r="K209" s="196"/>
      <c r="L209" s="201"/>
      <c r="M209" s="202"/>
      <c r="N209" s="203"/>
      <c r="O209" s="203"/>
      <c r="P209" s="203"/>
      <c r="Q209" s="203"/>
      <c r="R209" s="203"/>
      <c r="S209" s="203"/>
      <c r="T209" s="204"/>
      <c r="AT209" s="205" t="s">
        <v>156</v>
      </c>
      <c r="AU209" s="205" t="s">
        <v>150</v>
      </c>
      <c r="AV209" s="13" t="s">
        <v>79</v>
      </c>
      <c r="AW209" s="13" t="s">
        <v>31</v>
      </c>
      <c r="AX209" s="13" t="s">
        <v>69</v>
      </c>
      <c r="AY209" s="205" t="s">
        <v>140</v>
      </c>
    </row>
    <row r="210" spans="1:65" s="14" customFormat="1">
      <c r="B210" s="206"/>
      <c r="C210" s="207"/>
      <c r="D210" s="188" t="s">
        <v>156</v>
      </c>
      <c r="E210" s="208" t="s">
        <v>19</v>
      </c>
      <c r="F210" s="209" t="s">
        <v>158</v>
      </c>
      <c r="G210" s="207"/>
      <c r="H210" s="210">
        <v>5.94</v>
      </c>
      <c r="I210" s="211"/>
      <c r="J210" s="207"/>
      <c r="K210" s="207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156</v>
      </c>
      <c r="AU210" s="216" t="s">
        <v>150</v>
      </c>
      <c r="AV210" s="14" t="s">
        <v>150</v>
      </c>
      <c r="AW210" s="14" t="s">
        <v>31</v>
      </c>
      <c r="AX210" s="14" t="s">
        <v>77</v>
      </c>
      <c r="AY210" s="216" t="s">
        <v>140</v>
      </c>
    </row>
    <row r="211" spans="1:65" s="2" customFormat="1" ht="24.2" customHeight="1">
      <c r="A211" s="36"/>
      <c r="B211" s="37"/>
      <c r="C211" s="175" t="s">
        <v>8</v>
      </c>
      <c r="D211" s="175" t="s">
        <v>144</v>
      </c>
      <c r="E211" s="176" t="s">
        <v>255</v>
      </c>
      <c r="F211" s="177" t="s">
        <v>256</v>
      </c>
      <c r="G211" s="178" t="s">
        <v>176</v>
      </c>
      <c r="H211" s="179">
        <v>17.5</v>
      </c>
      <c r="I211" s="180"/>
      <c r="J211" s="181">
        <f>ROUND(I211*H211,2)</f>
        <v>0</v>
      </c>
      <c r="K211" s="177" t="s">
        <v>148</v>
      </c>
      <c r="L211" s="41"/>
      <c r="M211" s="182" t="s">
        <v>19</v>
      </c>
      <c r="N211" s="183" t="s">
        <v>40</v>
      </c>
      <c r="O211" s="66"/>
      <c r="P211" s="184">
        <f>O211*H211</f>
        <v>0</v>
      </c>
      <c r="Q211" s="184">
        <v>0</v>
      </c>
      <c r="R211" s="184">
        <f>Q211*H211</f>
        <v>0</v>
      </c>
      <c r="S211" s="184">
        <v>0</v>
      </c>
      <c r="T211" s="185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6" t="s">
        <v>149</v>
      </c>
      <c r="AT211" s="186" t="s">
        <v>144</v>
      </c>
      <c r="AU211" s="186" t="s">
        <v>150</v>
      </c>
      <c r="AY211" s="19" t="s">
        <v>140</v>
      </c>
      <c r="BE211" s="187">
        <f>IF(N211="základní",J211,0)</f>
        <v>0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19" t="s">
        <v>77</v>
      </c>
      <c r="BK211" s="187">
        <f>ROUND(I211*H211,2)</f>
        <v>0</v>
      </c>
      <c r="BL211" s="19" t="s">
        <v>149</v>
      </c>
      <c r="BM211" s="186" t="s">
        <v>257</v>
      </c>
    </row>
    <row r="212" spans="1:65" s="2" customFormat="1" ht="29.25">
      <c r="A212" s="36"/>
      <c r="B212" s="37"/>
      <c r="C212" s="38"/>
      <c r="D212" s="188" t="s">
        <v>152</v>
      </c>
      <c r="E212" s="38"/>
      <c r="F212" s="189" t="s">
        <v>258</v>
      </c>
      <c r="G212" s="38"/>
      <c r="H212" s="38"/>
      <c r="I212" s="190"/>
      <c r="J212" s="38"/>
      <c r="K212" s="38"/>
      <c r="L212" s="41"/>
      <c r="M212" s="191"/>
      <c r="N212" s="192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152</v>
      </c>
      <c r="AU212" s="19" t="s">
        <v>150</v>
      </c>
    </row>
    <row r="213" spans="1:65" s="2" customFormat="1">
      <c r="A213" s="36"/>
      <c r="B213" s="37"/>
      <c r="C213" s="38"/>
      <c r="D213" s="193" t="s">
        <v>154</v>
      </c>
      <c r="E213" s="38"/>
      <c r="F213" s="194" t="s">
        <v>259</v>
      </c>
      <c r="G213" s="38"/>
      <c r="H213" s="38"/>
      <c r="I213" s="190"/>
      <c r="J213" s="38"/>
      <c r="K213" s="38"/>
      <c r="L213" s="41"/>
      <c r="M213" s="191"/>
      <c r="N213" s="192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154</v>
      </c>
      <c r="AU213" s="19" t="s">
        <v>150</v>
      </c>
    </row>
    <row r="214" spans="1:65" s="16" customFormat="1">
      <c r="B214" s="228"/>
      <c r="C214" s="229"/>
      <c r="D214" s="188" t="s">
        <v>156</v>
      </c>
      <c r="E214" s="230" t="s">
        <v>19</v>
      </c>
      <c r="F214" s="231" t="s">
        <v>260</v>
      </c>
      <c r="G214" s="229"/>
      <c r="H214" s="230" t="s">
        <v>19</v>
      </c>
      <c r="I214" s="232"/>
      <c r="J214" s="229"/>
      <c r="K214" s="229"/>
      <c r="L214" s="233"/>
      <c r="M214" s="234"/>
      <c r="N214" s="235"/>
      <c r="O214" s="235"/>
      <c r="P214" s="235"/>
      <c r="Q214" s="235"/>
      <c r="R214" s="235"/>
      <c r="S214" s="235"/>
      <c r="T214" s="236"/>
      <c r="AT214" s="237" t="s">
        <v>156</v>
      </c>
      <c r="AU214" s="237" t="s">
        <v>150</v>
      </c>
      <c r="AV214" s="16" t="s">
        <v>77</v>
      </c>
      <c r="AW214" s="16" t="s">
        <v>31</v>
      </c>
      <c r="AX214" s="16" t="s">
        <v>69</v>
      </c>
      <c r="AY214" s="237" t="s">
        <v>140</v>
      </c>
    </row>
    <row r="215" spans="1:65" s="13" customFormat="1">
      <c r="B215" s="195"/>
      <c r="C215" s="196"/>
      <c r="D215" s="188" t="s">
        <v>156</v>
      </c>
      <c r="E215" s="197" t="s">
        <v>19</v>
      </c>
      <c r="F215" s="198" t="s">
        <v>261</v>
      </c>
      <c r="G215" s="196"/>
      <c r="H215" s="199">
        <v>18</v>
      </c>
      <c r="I215" s="200"/>
      <c r="J215" s="196"/>
      <c r="K215" s="196"/>
      <c r="L215" s="201"/>
      <c r="M215" s="202"/>
      <c r="N215" s="203"/>
      <c r="O215" s="203"/>
      <c r="P215" s="203"/>
      <c r="Q215" s="203"/>
      <c r="R215" s="203"/>
      <c r="S215" s="203"/>
      <c r="T215" s="204"/>
      <c r="AT215" s="205" t="s">
        <v>156</v>
      </c>
      <c r="AU215" s="205" t="s">
        <v>150</v>
      </c>
      <c r="AV215" s="13" t="s">
        <v>79</v>
      </c>
      <c r="AW215" s="13" t="s">
        <v>31</v>
      </c>
      <c r="AX215" s="13" t="s">
        <v>69</v>
      </c>
      <c r="AY215" s="205" t="s">
        <v>140</v>
      </c>
    </row>
    <row r="216" spans="1:65" s="14" customFormat="1">
      <c r="B216" s="206"/>
      <c r="C216" s="207"/>
      <c r="D216" s="188" t="s">
        <v>156</v>
      </c>
      <c r="E216" s="208" t="s">
        <v>19</v>
      </c>
      <c r="F216" s="209" t="s">
        <v>158</v>
      </c>
      <c r="G216" s="207"/>
      <c r="H216" s="210">
        <v>18</v>
      </c>
      <c r="I216" s="211"/>
      <c r="J216" s="207"/>
      <c r="K216" s="207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156</v>
      </c>
      <c r="AU216" s="216" t="s">
        <v>150</v>
      </c>
      <c r="AV216" s="14" t="s">
        <v>150</v>
      </c>
      <c r="AW216" s="14" t="s">
        <v>31</v>
      </c>
      <c r="AX216" s="14" t="s">
        <v>69</v>
      </c>
      <c r="AY216" s="216" t="s">
        <v>140</v>
      </c>
    </row>
    <row r="217" spans="1:65" s="13" customFormat="1">
      <c r="B217" s="195"/>
      <c r="C217" s="196"/>
      <c r="D217" s="188" t="s">
        <v>156</v>
      </c>
      <c r="E217" s="197" t="s">
        <v>19</v>
      </c>
      <c r="F217" s="198" t="s">
        <v>262</v>
      </c>
      <c r="G217" s="196"/>
      <c r="H217" s="199">
        <v>-3</v>
      </c>
      <c r="I217" s="200"/>
      <c r="J217" s="196"/>
      <c r="K217" s="196"/>
      <c r="L217" s="201"/>
      <c r="M217" s="202"/>
      <c r="N217" s="203"/>
      <c r="O217" s="203"/>
      <c r="P217" s="203"/>
      <c r="Q217" s="203"/>
      <c r="R217" s="203"/>
      <c r="S217" s="203"/>
      <c r="T217" s="204"/>
      <c r="AT217" s="205" t="s">
        <v>156</v>
      </c>
      <c r="AU217" s="205" t="s">
        <v>150</v>
      </c>
      <c r="AV217" s="13" t="s">
        <v>79</v>
      </c>
      <c r="AW217" s="13" t="s">
        <v>31</v>
      </c>
      <c r="AX217" s="13" t="s">
        <v>69</v>
      </c>
      <c r="AY217" s="205" t="s">
        <v>140</v>
      </c>
    </row>
    <row r="218" spans="1:65" s="14" customFormat="1">
      <c r="B218" s="206"/>
      <c r="C218" s="207"/>
      <c r="D218" s="188" t="s">
        <v>156</v>
      </c>
      <c r="E218" s="208" t="s">
        <v>19</v>
      </c>
      <c r="F218" s="209" t="s">
        <v>158</v>
      </c>
      <c r="G218" s="207"/>
      <c r="H218" s="210">
        <v>-3</v>
      </c>
      <c r="I218" s="211"/>
      <c r="J218" s="207"/>
      <c r="K218" s="207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156</v>
      </c>
      <c r="AU218" s="216" t="s">
        <v>150</v>
      </c>
      <c r="AV218" s="14" t="s">
        <v>150</v>
      </c>
      <c r="AW218" s="14" t="s">
        <v>31</v>
      </c>
      <c r="AX218" s="14" t="s">
        <v>69</v>
      </c>
      <c r="AY218" s="216" t="s">
        <v>140</v>
      </c>
    </row>
    <row r="219" spans="1:65" s="13" customFormat="1">
      <c r="B219" s="195"/>
      <c r="C219" s="196"/>
      <c r="D219" s="188" t="s">
        <v>156</v>
      </c>
      <c r="E219" s="197" t="s">
        <v>19</v>
      </c>
      <c r="F219" s="198" t="s">
        <v>263</v>
      </c>
      <c r="G219" s="196"/>
      <c r="H219" s="199">
        <v>2.5</v>
      </c>
      <c r="I219" s="200"/>
      <c r="J219" s="196"/>
      <c r="K219" s="196"/>
      <c r="L219" s="201"/>
      <c r="M219" s="202"/>
      <c r="N219" s="203"/>
      <c r="O219" s="203"/>
      <c r="P219" s="203"/>
      <c r="Q219" s="203"/>
      <c r="R219" s="203"/>
      <c r="S219" s="203"/>
      <c r="T219" s="204"/>
      <c r="AT219" s="205" t="s">
        <v>156</v>
      </c>
      <c r="AU219" s="205" t="s">
        <v>150</v>
      </c>
      <c r="AV219" s="13" t="s">
        <v>79</v>
      </c>
      <c r="AW219" s="13" t="s">
        <v>31</v>
      </c>
      <c r="AX219" s="13" t="s">
        <v>69</v>
      </c>
      <c r="AY219" s="205" t="s">
        <v>140</v>
      </c>
    </row>
    <row r="220" spans="1:65" s="14" customFormat="1">
      <c r="B220" s="206"/>
      <c r="C220" s="207"/>
      <c r="D220" s="188" t="s">
        <v>156</v>
      </c>
      <c r="E220" s="208" t="s">
        <v>19</v>
      </c>
      <c r="F220" s="209" t="s">
        <v>158</v>
      </c>
      <c r="G220" s="207"/>
      <c r="H220" s="210">
        <v>2.5</v>
      </c>
      <c r="I220" s="211"/>
      <c r="J220" s="207"/>
      <c r="K220" s="207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156</v>
      </c>
      <c r="AU220" s="216" t="s">
        <v>150</v>
      </c>
      <c r="AV220" s="14" t="s">
        <v>150</v>
      </c>
      <c r="AW220" s="14" t="s">
        <v>31</v>
      </c>
      <c r="AX220" s="14" t="s">
        <v>69</v>
      </c>
      <c r="AY220" s="216" t="s">
        <v>140</v>
      </c>
    </row>
    <row r="221" spans="1:65" s="15" customFormat="1">
      <c r="B221" s="217"/>
      <c r="C221" s="218"/>
      <c r="D221" s="188" t="s">
        <v>156</v>
      </c>
      <c r="E221" s="219" t="s">
        <v>19</v>
      </c>
      <c r="F221" s="220" t="s">
        <v>171</v>
      </c>
      <c r="G221" s="218"/>
      <c r="H221" s="221">
        <v>17.5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156</v>
      </c>
      <c r="AU221" s="227" t="s">
        <v>150</v>
      </c>
      <c r="AV221" s="15" t="s">
        <v>149</v>
      </c>
      <c r="AW221" s="15" t="s">
        <v>31</v>
      </c>
      <c r="AX221" s="15" t="s">
        <v>77</v>
      </c>
      <c r="AY221" s="227" t="s">
        <v>140</v>
      </c>
    </row>
    <row r="222" spans="1:65" s="2" customFormat="1" ht="16.5" customHeight="1">
      <c r="A222" s="36"/>
      <c r="B222" s="37"/>
      <c r="C222" s="238" t="s">
        <v>204</v>
      </c>
      <c r="D222" s="238" t="s">
        <v>264</v>
      </c>
      <c r="E222" s="239" t="s">
        <v>265</v>
      </c>
      <c r="F222" s="240" t="s">
        <v>266</v>
      </c>
      <c r="G222" s="241" t="s">
        <v>244</v>
      </c>
      <c r="H222" s="242">
        <v>4.75</v>
      </c>
      <c r="I222" s="243"/>
      <c r="J222" s="244">
        <f>ROUND(I222*H222,2)</f>
        <v>0</v>
      </c>
      <c r="K222" s="240" t="s">
        <v>148</v>
      </c>
      <c r="L222" s="245"/>
      <c r="M222" s="246" t="s">
        <v>19</v>
      </c>
      <c r="N222" s="247" t="s">
        <v>40</v>
      </c>
      <c r="O222" s="66"/>
      <c r="P222" s="184">
        <f>O222*H222</f>
        <v>0</v>
      </c>
      <c r="Q222" s="184">
        <v>1</v>
      </c>
      <c r="R222" s="184">
        <f>Q222*H222</f>
        <v>4.75</v>
      </c>
      <c r="S222" s="184">
        <v>0</v>
      </c>
      <c r="T222" s="185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6" t="s">
        <v>157</v>
      </c>
      <c r="AT222" s="186" t="s">
        <v>264</v>
      </c>
      <c r="AU222" s="186" t="s">
        <v>150</v>
      </c>
      <c r="AY222" s="19" t="s">
        <v>140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9" t="s">
        <v>77</v>
      </c>
      <c r="BK222" s="187">
        <f>ROUND(I222*H222,2)</f>
        <v>0</v>
      </c>
      <c r="BL222" s="19" t="s">
        <v>149</v>
      </c>
      <c r="BM222" s="186" t="s">
        <v>267</v>
      </c>
    </row>
    <row r="223" spans="1:65" s="2" customFormat="1">
      <c r="A223" s="36"/>
      <c r="B223" s="37"/>
      <c r="C223" s="38"/>
      <c r="D223" s="188" t="s">
        <v>152</v>
      </c>
      <c r="E223" s="38"/>
      <c r="F223" s="189" t="s">
        <v>266</v>
      </c>
      <c r="G223" s="38"/>
      <c r="H223" s="38"/>
      <c r="I223" s="190"/>
      <c r="J223" s="38"/>
      <c r="K223" s="38"/>
      <c r="L223" s="41"/>
      <c r="M223" s="191"/>
      <c r="N223" s="192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152</v>
      </c>
      <c r="AU223" s="19" t="s">
        <v>150</v>
      </c>
    </row>
    <row r="224" spans="1:65" s="13" customFormat="1">
      <c r="B224" s="195"/>
      <c r="C224" s="196"/>
      <c r="D224" s="188" t="s">
        <v>156</v>
      </c>
      <c r="E224" s="197" t="s">
        <v>19</v>
      </c>
      <c r="F224" s="198" t="s">
        <v>263</v>
      </c>
      <c r="G224" s="196"/>
      <c r="H224" s="199">
        <v>2.5</v>
      </c>
      <c r="I224" s="200"/>
      <c r="J224" s="196"/>
      <c r="K224" s="196"/>
      <c r="L224" s="201"/>
      <c r="M224" s="202"/>
      <c r="N224" s="203"/>
      <c r="O224" s="203"/>
      <c r="P224" s="203"/>
      <c r="Q224" s="203"/>
      <c r="R224" s="203"/>
      <c r="S224" s="203"/>
      <c r="T224" s="204"/>
      <c r="AT224" s="205" t="s">
        <v>156</v>
      </c>
      <c r="AU224" s="205" t="s">
        <v>150</v>
      </c>
      <c r="AV224" s="13" t="s">
        <v>79</v>
      </c>
      <c r="AW224" s="13" t="s">
        <v>31</v>
      </c>
      <c r="AX224" s="13" t="s">
        <v>69</v>
      </c>
      <c r="AY224" s="205" t="s">
        <v>140</v>
      </c>
    </row>
    <row r="225" spans="1:65" s="14" customFormat="1">
      <c r="B225" s="206"/>
      <c r="C225" s="207"/>
      <c r="D225" s="188" t="s">
        <v>156</v>
      </c>
      <c r="E225" s="208" t="s">
        <v>19</v>
      </c>
      <c r="F225" s="209" t="s">
        <v>158</v>
      </c>
      <c r="G225" s="207"/>
      <c r="H225" s="210">
        <v>2.5</v>
      </c>
      <c r="I225" s="211"/>
      <c r="J225" s="207"/>
      <c r="K225" s="207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156</v>
      </c>
      <c r="AU225" s="216" t="s">
        <v>150</v>
      </c>
      <c r="AV225" s="14" t="s">
        <v>150</v>
      </c>
      <c r="AW225" s="14" t="s">
        <v>31</v>
      </c>
      <c r="AX225" s="14" t="s">
        <v>77</v>
      </c>
      <c r="AY225" s="216" t="s">
        <v>140</v>
      </c>
    </row>
    <row r="226" spans="1:65" s="13" customFormat="1">
      <c r="B226" s="195"/>
      <c r="C226" s="196"/>
      <c r="D226" s="188" t="s">
        <v>156</v>
      </c>
      <c r="E226" s="196"/>
      <c r="F226" s="198" t="s">
        <v>268</v>
      </c>
      <c r="G226" s="196"/>
      <c r="H226" s="199">
        <v>4.75</v>
      </c>
      <c r="I226" s="200"/>
      <c r="J226" s="196"/>
      <c r="K226" s="196"/>
      <c r="L226" s="201"/>
      <c r="M226" s="202"/>
      <c r="N226" s="203"/>
      <c r="O226" s="203"/>
      <c r="P226" s="203"/>
      <c r="Q226" s="203"/>
      <c r="R226" s="203"/>
      <c r="S226" s="203"/>
      <c r="T226" s="204"/>
      <c r="AT226" s="205" t="s">
        <v>156</v>
      </c>
      <c r="AU226" s="205" t="s">
        <v>150</v>
      </c>
      <c r="AV226" s="13" t="s">
        <v>79</v>
      </c>
      <c r="AW226" s="13" t="s">
        <v>4</v>
      </c>
      <c r="AX226" s="13" t="s">
        <v>77</v>
      </c>
      <c r="AY226" s="205" t="s">
        <v>140</v>
      </c>
    </row>
    <row r="227" spans="1:65" s="2" customFormat="1" ht="24.2" customHeight="1">
      <c r="A227" s="36"/>
      <c r="B227" s="37"/>
      <c r="C227" s="175" t="s">
        <v>240</v>
      </c>
      <c r="D227" s="175" t="s">
        <v>144</v>
      </c>
      <c r="E227" s="176" t="s">
        <v>269</v>
      </c>
      <c r="F227" s="177" t="s">
        <v>270</v>
      </c>
      <c r="G227" s="178" t="s">
        <v>176</v>
      </c>
      <c r="H227" s="179">
        <v>2.5</v>
      </c>
      <c r="I227" s="180"/>
      <c r="J227" s="181">
        <f>ROUND(I227*H227,2)</f>
        <v>0</v>
      </c>
      <c r="K227" s="177" t="s">
        <v>148</v>
      </c>
      <c r="L227" s="41"/>
      <c r="M227" s="182" t="s">
        <v>19</v>
      </c>
      <c r="N227" s="183" t="s">
        <v>40</v>
      </c>
      <c r="O227" s="66"/>
      <c r="P227" s="184">
        <f>O227*H227</f>
        <v>0</v>
      </c>
      <c r="Q227" s="184">
        <v>0</v>
      </c>
      <c r="R227" s="184">
        <f>Q227*H227</f>
        <v>0</v>
      </c>
      <c r="S227" s="184">
        <v>0</v>
      </c>
      <c r="T227" s="185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6" t="s">
        <v>149</v>
      </c>
      <c r="AT227" s="186" t="s">
        <v>144</v>
      </c>
      <c r="AU227" s="186" t="s">
        <v>150</v>
      </c>
      <c r="AY227" s="19" t="s">
        <v>140</v>
      </c>
      <c r="BE227" s="187">
        <f>IF(N227="základní",J227,0)</f>
        <v>0</v>
      </c>
      <c r="BF227" s="187">
        <f>IF(N227="snížená",J227,0)</f>
        <v>0</v>
      </c>
      <c r="BG227" s="187">
        <f>IF(N227="zákl. přenesená",J227,0)</f>
        <v>0</v>
      </c>
      <c r="BH227" s="187">
        <f>IF(N227="sníž. přenesená",J227,0)</f>
        <v>0</v>
      </c>
      <c r="BI227" s="187">
        <f>IF(N227="nulová",J227,0)</f>
        <v>0</v>
      </c>
      <c r="BJ227" s="19" t="s">
        <v>77</v>
      </c>
      <c r="BK227" s="187">
        <f>ROUND(I227*H227,2)</f>
        <v>0</v>
      </c>
      <c r="BL227" s="19" t="s">
        <v>149</v>
      </c>
      <c r="BM227" s="186" t="s">
        <v>271</v>
      </c>
    </row>
    <row r="228" spans="1:65" s="2" customFormat="1" ht="39">
      <c r="A228" s="36"/>
      <c r="B228" s="37"/>
      <c r="C228" s="38"/>
      <c r="D228" s="188" t="s">
        <v>152</v>
      </c>
      <c r="E228" s="38"/>
      <c r="F228" s="189" t="s">
        <v>272</v>
      </c>
      <c r="G228" s="38"/>
      <c r="H228" s="38"/>
      <c r="I228" s="190"/>
      <c r="J228" s="38"/>
      <c r="K228" s="38"/>
      <c r="L228" s="41"/>
      <c r="M228" s="191"/>
      <c r="N228" s="192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152</v>
      </c>
      <c r="AU228" s="19" t="s">
        <v>150</v>
      </c>
    </row>
    <row r="229" spans="1:65" s="2" customFormat="1">
      <c r="A229" s="36"/>
      <c r="B229" s="37"/>
      <c r="C229" s="38"/>
      <c r="D229" s="193" t="s">
        <v>154</v>
      </c>
      <c r="E229" s="38"/>
      <c r="F229" s="194" t="s">
        <v>273</v>
      </c>
      <c r="G229" s="38"/>
      <c r="H229" s="38"/>
      <c r="I229" s="190"/>
      <c r="J229" s="38"/>
      <c r="K229" s="38"/>
      <c r="L229" s="41"/>
      <c r="M229" s="191"/>
      <c r="N229" s="192"/>
      <c r="O229" s="66"/>
      <c r="P229" s="66"/>
      <c r="Q229" s="66"/>
      <c r="R229" s="66"/>
      <c r="S229" s="66"/>
      <c r="T229" s="67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154</v>
      </c>
      <c r="AU229" s="19" t="s">
        <v>150</v>
      </c>
    </row>
    <row r="230" spans="1:65" s="16" customFormat="1">
      <c r="B230" s="228"/>
      <c r="C230" s="229"/>
      <c r="D230" s="188" t="s">
        <v>156</v>
      </c>
      <c r="E230" s="230" t="s">
        <v>19</v>
      </c>
      <c r="F230" s="231" t="s">
        <v>274</v>
      </c>
      <c r="G230" s="229"/>
      <c r="H230" s="230" t="s">
        <v>19</v>
      </c>
      <c r="I230" s="232"/>
      <c r="J230" s="229"/>
      <c r="K230" s="229"/>
      <c r="L230" s="233"/>
      <c r="M230" s="234"/>
      <c r="N230" s="235"/>
      <c r="O230" s="235"/>
      <c r="P230" s="235"/>
      <c r="Q230" s="235"/>
      <c r="R230" s="235"/>
      <c r="S230" s="235"/>
      <c r="T230" s="236"/>
      <c r="AT230" s="237" t="s">
        <v>156</v>
      </c>
      <c r="AU230" s="237" t="s">
        <v>150</v>
      </c>
      <c r="AV230" s="16" t="s">
        <v>77</v>
      </c>
      <c r="AW230" s="16" t="s">
        <v>31</v>
      </c>
      <c r="AX230" s="16" t="s">
        <v>69</v>
      </c>
      <c r="AY230" s="237" t="s">
        <v>140</v>
      </c>
    </row>
    <row r="231" spans="1:65" s="13" customFormat="1">
      <c r="B231" s="195"/>
      <c r="C231" s="196"/>
      <c r="D231" s="188" t="s">
        <v>156</v>
      </c>
      <c r="E231" s="197" t="s">
        <v>19</v>
      </c>
      <c r="F231" s="198" t="s">
        <v>275</v>
      </c>
      <c r="G231" s="196"/>
      <c r="H231" s="199">
        <v>2.5</v>
      </c>
      <c r="I231" s="200"/>
      <c r="J231" s="196"/>
      <c r="K231" s="196"/>
      <c r="L231" s="201"/>
      <c r="M231" s="202"/>
      <c r="N231" s="203"/>
      <c r="O231" s="203"/>
      <c r="P231" s="203"/>
      <c r="Q231" s="203"/>
      <c r="R231" s="203"/>
      <c r="S231" s="203"/>
      <c r="T231" s="204"/>
      <c r="AT231" s="205" t="s">
        <v>156</v>
      </c>
      <c r="AU231" s="205" t="s">
        <v>150</v>
      </c>
      <c r="AV231" s="13" t="s">
        <v>79</v>
      </c>
      <c r="AW231" s="13" t="s">
        <v>31</v>
      </c>
      <c r="AX231" s="13" t="s">
        <v>69</v>
      </c>
      <c r="AY231" s="205" t="s">
        <v>140</v>
      </c>
    </row>
    <row r="232" spans="1:65" s="14" customFormat="1">
      <c r="B232" s="206"/>
      <c r="C232" s="207"/>
      <c r="D232" s="188" t="s">
        <v>156</v>
      </c>
      <c r="E232" s="208" t="s">
        <v>19</v>
      </c>
      <c r="F232" s="209" t="s">
        <v>158</v>
      </c>
      <c r="G232" s="207"/>
      <c r="H232" s="210">
        <v>2.5</v>
      </c>
      <c r="I232" s="211"/>
      <c r="J232" s="207"/>
      <c r="K232" s="207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156</v>
      </c>
      <c r="AU232" s="216" t="s">
        <v>150</v>
      </c>
      <c r="AV232" s="14" t="s">
        <v>150</v>
      </c>
      <c r="AW232" s="14" t="s">
        <v>31</v>
      </c>
      <c r="AX232" s="14" t="s">
        <v>69</v>
      </c>
      <c r="AY232" s="216" t="s">
        <v>140</v>
      </c>
    </row>
    <row r="233" spans="1:65" s="15" customFormat="1">
      <c r="B233" s="217"/>
      <c r="C233" s="218"/>
      <c r="D233" s="188" t="s">
        <v>156</v>
      </c>
      <c r="E233" s="219" t="s">
        <v>19</v>
      </c>
      <c r="F233" s="220" t="s">
        <v>171</v>
      </c>
      <c r="G233" s="218"/>
      <c r="H233" s="221">
        <v>2.5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156</v>
      </c>
      <c r="AU233" s="227" t="s">
        <v>150</v>
      </c>
      <c r="AV233" s="15" t="s">
        <v>149</v>
      </c>
      <c r="AW233" s="15" t="s">
        <v>31</v>
      </c>
      <c r="AX233" s="15" t="s">
        <v>77</v>
      </c>
      <c r="AY233" s="227" t="s">
        <v>140</v>
      </c>
    </row>
    <row r="234" spans="1:65" s="2" customFormat="1" ht="16.5" customHeight="1">
      <c r="A234" s="36"/>
      <c r="B234" s="37"/>
      <c r="C234" s="238" t="s">
        <v>261</v>
      </c>
      <c r="D234" s="238" t="s">
        <v>264</v>
      </c>
      <c r="E234" s="239" t="s">
        <v>276</v>
      </c>
      <c r="F234" s="240" t="s">
        <v>277</v>
      </c>
      <c r="G234" s="241" t="s">
        <v>244</v>
      </c>
      <c r="H234" s="242">
        <v>5</v>
      </c>
      <c r="I234" s="243"/>
      <c r="J234" s="244">
        <f>ROUND(I234*H234,2)</f>
        <v>0</v>
      </c>
      <c r="K234" s="240" t="s">
        <v>148</v>
      </c>
      <c r="L234" s="245"/>
      <c r="M234" s="246" t="s">
        <v>19</v>
      </c>
      <c r="N234" s="247" t="s">
        <v>40</v>
      </c>
      <c r="O234" s="66"/>
      <c r="P234" s="184">
        <f>O234*H234</f>
        <v>0</v>
      </c>
      <c r="Q234" s="184">
        <v>1</v>
      </c>
      <c r="R234" s="184">
        <f>Q234*H234</f>
        <v>5</v>
      </c>
      <c r="S234" s="184">
        <v>0</v>
      </c>
      <c r="T234" s="185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6" t="s">
        <v>157</v>
      </c>
      <c r="AT234" s="186" t="s">
        <v>264</v>
      </c>
      <c r="AU234" s="186" t="s">
        <v>150</v>
      </c>
      <c r="AY234" s="19" t="s">
        <v>140</v>
      </c>
      <c r="BE234" s="187">
        <f>IF(N234="základní",J234,0)</f>
        <v>0</v>
      </c>
      <c r="BF234" s="187">
        <f>IF(N234="snížená",J234,0)</f>
        <v>0</v>
      </c>
      <c r="BG234" s="187">
        <f>IF(N234="zákl. přenesená",J234,0)</f>
        <v>0</v>
      </c>
      <c r="BH234" s="187">
        <f>IF(N234="sníž. přenesená",J234,0)</f>
        <v>0</v>
      </c>
      <c r="BI234" s="187">
        <f>IF(N234="nulová",J234,0)</f>
        <v>0</v>
      </c>
      <c r="BJ234" s="19" t="s">
        <v>77</v>
      </c>
      <c r="BK234" s="187">
        <f>ROUND(I234*H234,2)</f>
        <v>0</v>
      </c>
      <c r="BL234" s="19" t="s">
        <v>149</v>
      </c>
      <c r="BM234" s="186" t="s">
        <v>278</v>
      </c>
    </row>
    <row r="235" spans="1:65" s="2" customFormat="1">
      <c r="A235" s="36"/>
      <c r="B235" s="37"/>
      <c r="C235" s="38"/>
      <c r="D235" s="188" t="s">
        <v>152</v>
      </c>
      <c r="E235" s="38"/>
      <c r="F235" s="189" t="s">
        <v>277</v>
      </c>
      <c r="G235" s="38"/>
      <c r="H235" s="38"/>
      <c r="I235" s="190"/>
      <c r="J235" s="38"/>
      <c r="K235" s="38"/>
      <c r="L235" s="41"/>
      <c r="M235" s="191"/>
      <c r="N235" s="192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9" t="s">
        <v>152</v>
      </c>
      <c r="AU235" s="19" t="s">
        <v>150</v>
      </c>
    </row>
    <row r="236" spans="1:65" s="13" customFormat="1">
      <c r="B236" s="195"/>
      <c r="C236" s="196"/>
      <c r="D236" s="188" t="s">
        <v>156</v>
      </c>
      <c r="E236" s="197" t="s">
        <v>19</v>
      </c>
      <c r="F236" s="198" t="s">
        <v>279</v>
      </c>
      <c r="G236" s="196"/>
      <c r="H236" s="199">
        <v>5</v>
      </c>
      <c r="I236" s="200"/>
      <c r="J236" s="196"/>
      <c r="K236" s="196"/>
      <c r="L236" s="201"/>
      <c r="M236" s="202"/>
      <c r="N236" s="203"/>
      <c r="O236" s="203"/>
      <c r="P236" s="203"/>
      <c r="Q236" s="203"/>
      <c r="R236" s="203"/>
      <c r="S236" s="203"/>
      <c r="T236" s="204"/>
      <c r="AT236" s="205" t="s">
        <v>156</v>
      </c>
      <c r="AU236" s="205" t="s">
        <v>150</v>
      </c>
      <c r="AV236" s="13" t="s">
        <v>79</v>
      </c>
      <c r="AW236" s="13" t="s">
        <v>31</v>
      </c>
      <c r="AX236" s="13" t="s">
        <v>77</v>
      </c>
      <c r="AY236" s="205" t="s">
        <v>140</v>
      </c>
    </row>
    <row r="237" spans="1:65" s="12" customFormat="1" ht="20.85" customHeight="1">
      <c r="B237" s="159"/>
      <c r="C237" s="160"/>
      <c r="D237" s="161" t="s">
        <v>68</v>
      </c>
      <c r="E237" s="173" t="s">
        <v>261</v>
      </c>
      <c r="F237" s="173" t="s">
        <v>280</v>
      </c>
      <c r="G237" s="160"/>
      <c r="H237" s="160"/>
      <c r="I237" s="163"/>
      <c r="J237" s="174">
        <f>BK237</f>
        <v>0</v>
      </c>
      <c r="K237" s="160"/>
      <c r="L237" s="165"/>
      <c r="M237" s="166"/>
      <c r="N237" s="167"/>
      <c r="O237" s="167"/>
      <c r="P237" s="168">
        <f>SUM(P238:P255)</f>
        <v>0</v>
      </c>
      <c r="Q237" s="167"/>
      <c r="R237" s="168">
        <f>SUM(R238:R255)</f>
        <v>1.361</v>
      </c>
      <c r="S237" s="167"/>
      <c r="T237" s="169">
        <f>SUM(T238:T255)</f>
        <v>0</v>
      </c>
      <c r="AR237" s="170" t="s">
        <v>77</v>
      </c>
      <c r="AT237" s="171" t="s">
        <v>68</v>
      </c>
      <c r="AU237" s="171" t="s">
        <v>79</v>
      </c>
      <c r="AY237" s="170" t="s">
        <v>140</v>
      </c>
      <c r="BK237" s="172">
        <f>SUM(BK238:BK255)</f>
        <v>0</v>
      </c>
    </row>
    <row r="238" spans="1:65" s="2" customFormat="1" ht="24.2" customHeight="1">
      <c r="A238" s="36"/>
      <c r="B238" s="37"/>
      <c r="C238" s="175" t="s">
        <v>281</v>
      </c>
      <c r="D238" s="175" t="s">
        <v>144</v>
      </c>
      <c r="E238" s="176" t="s">
        <v>282</v>
      </c>
      <c r="F238" s="177" t="s">
        <v>283</v>
      </c>
      <c r="G238" s="178" t="s">
        <v>147</v>
      </c>
      <c r="H238" s="179">
        <v>8</v>
      </c>
      <c r="I238" s="180"/>
      <c r="J238" s="181">
        <f>ROUND(I238*H238,2)</f>
        <v>0</v>
      </c>
      <c r="K238" s="177" t="s">
        <v>148</v>
      </c>
      <c r="L238" s="41"/>
      <c r="M238" s="182" t="s">
        <v>19</v>
      </c>
      <c r="N238" s="183" t="s">
        <v>40</v>
      </c>
      <c r="O238" s="66"/>
      <c r="P238" s="184">
        <f>O238*H238</f>
        <v>0</v>
      </c>
      <c r="Q238" s="184">
        <v>0</v>
      </c>
      <c r="R238" s="184">
        <f>Q238*H238</f>
        <v>0</v>
      </c>
      <c r="S238" s="184">
        <v>0</v>
      </c>
      <c r="T238" s="185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6" t="s">
        <v>149</v>
      </c>
      <c r="AT238" s="186" t="s">
        <v>144</v>
      </c>
      <c r="AU238" s="186" t="s">
        <v>150</v>
      </c>
      <c r="AY238" s="19" t="s">
        <v>140</v>
      </c>
      <c r="BE238" s="187">
        <f>IF(N238="základní",J238,0)</f>
        <v>0</v>
      </c>
      <c r="BF238" s="187">
        <f>IF(N238="snížená",J238,0)</f>
        <v>0</v>
      </c>
      <c r="BG238" s="187">
        <f>IF(N238="zákl. přenesená",J238,0)</f>
        <v>0</v>
      </c>
      <c r="BH238" s="187">
        <f>IF(N238="sníž. přenesená",J238,0)</f>
        <v>0</v>
      </c>
      <c r="BI238" s="187">
        <f>IF(N238="nulová",J238,0)</f>
        <v>0</v>
      </c>
      <c r="BJ238" s="19" t="s">
        <v>77</v>
      </c>
      <c r="BK238" s="187">
        <f>ROUND(I238*H238,2)</f>
        <v>0</v>
      </c>
      <c r="BL238" s="19" t="s">
        <v>149</v>
      </c>
      <c r="BM238" s="186" t="s">
        <v>284</v>
      </c>
    </row>
    <row r="239" spans="1:65" s="2" customFormat="1" ht="19.5">
      <c r="A239" s="36"/>
      <c r="B239" s="37"/>
      <c r="C239" s="38"/>
      <c r="D239" s="188" t="s">
        <v>152</v>
      </c>
      <c r="E239" s="38"/>
      <c r="F239" s="189" t="s">
        <v>285</v>
      </c>
      <c r="G239" s="38"/>
      <c r="H239" s="38"/>
      <c r="I239" s="190"/>
      <c r="J239" s="38"/>
      <c r="K239" s="38"/>
      <c r="L239" s="41"/>
      <c r="M239" s="191"/>
      <c r="N239" s="192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152</v>
      </c>
      <c r="AU239" s="19" t="s">
        <v>150</v>
      </c>
    </row>
    <row r="240" spans="1:65" s="2" customFormat="1">
      <c r="A240" s="36"/>
      <c r="B240" s="37"/>
      <c r="C240" s="38"/>
      <c r="D240" s="193" t="s">
        <v>154</v>
      </c>
      <c r="E240" s="38"/>
      <c r="F240" s="194" t="s">
        <v>286</v>
      </c>
      <c r="G240" s="38"/>
      <c r="H240" s="38"/>
      <c r="I240" s="190"/>
      <c r="J240" s="38"/>
      <c r="K240" s="38"/>
      <c r="L240" s="41"/>
      <c r="M240" s="191"/>
      <c r="N240" s="192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154</v>
      </c>
      <c r="AU240" s="19" t="s">
        <v>150</v>
      </c>
    </row>
    <row r="241" spans="1:65" s="13" customFormat="1">
      <c r="B241" s="195"/>
      <c r="C241" s="196"/>
      <c r="D241" s="188" t="s">
        <v>156</v>
      </c>
      <c r="E241" s="197" t="s">
        <v>19</v>
      </c>
      <c r="F241" s="198" t="s">
        <v>157</v>
      </c>
      <c r="G241" s="196"/>
      <c r="H241" s="199">
        <v>8</v>
      </c>
      <c r="I241" s="200"/>
      <c r="J241" s="196"/>
      <c r="K241" s="196"/>
      <c r="L241" s="201"/>
      <c r="M241" s="202"/>
      <c r="N241" s="203"/>
      <c r="O241" s="203"/>
      <c r="P241" s="203"/>
      <c r="Q241" s="203"/>
      <c r="R241" s="203"/>
      <c r="S241" s="203"/>
      <c r="T241" s="204"/>
      <c r="AT241" s="205" t="s">
        <v>156</v>
      </c>
      <c r="AU241" s="205" t="s">
        <v>150</v>
      </c>
      <c r="AV241" s="13" t="s">
        <v>79</v>
      </c>
      <c r="AW241" s="13" t="s">
        <v>31</v>
      </c>
      <c r="AX241" s="13" t="s">
        <v>69</v>
      </c>
      <c r="AY241" s="205" t="s">
        <v>140</v>
      </c>
    </row>
    <row r="242" spans="1:65" s="14" customFormat="1">
      <c r="B242" s="206"/>
      <c r="C242" s="207"/>
      <c r="D242" s="188" t="s">
        <v>156</v>
      </c>
      <c r="E242" s="208" t="s">
        <v>19</v>
      </c>
      <c r="F242" s="209" t="s">
        <v>158</v>
      </c>
      <c r="G242" s="207"/>
      <c r="H242" s="210">
        <v>8</v>
      </c>
      <c r="I242" s="211"/>
      <c r="J242" s="207"/>
      <c r="K242" s="207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156</v>
      </c>
      <c r="AU242" s="216" t="s">
        <v>150</v>
      </c>
      <c r="AV242" s="14" t="s">
        <v>150</v>
      </c>
      <c r="AW242" s="14" t="s">
        <v>31</v>
      </c>
      <c r="AX242" s="14" t="s">
        <v>77</v>
      </c>
      <c r="AY242" s="216" t="s">
        <v>140</v>
      </c>
    </row>
    <row r="243" spans="1:65" s="2" customFormat="1" ht="16.5" customHeight="1">
      <c r="A243" s="36"/>
      <c r="B243" s="37"/>
      <c r="C243" s="238" t="s">
        <v>287</v>
      </c>
      <c r="D243" s="238" t="s">
        <v>264</v>
      </c>
      <c r="E243" s="239" t="s">
        <v>288</v>
      </c>
      <c r="F243" s="240" t="s">
        <v>289</v>
      </c>
      <c r="G243" s="241" t="s">
        <v>244</v>
      </c>
      <c r="H243" s="242">
        <v>1.36</v>
      </c>
      <c r="I243" s="243"/>
      <c r="J243" s="244">
        <f>ROUND(I243*H243,2)</f>
        <v>0</v>
      </c>
      <c r="K243" s="240" t="s">
        <v>148</v>
      </c>
      <c r="L243" s="245"/>
      <c r="M243" s="246" t="s">
        <v>19</v>
      </c>
      <c r="N243" s="247" t="s">
        <v>40</v>
      </c>
      <c r="O243" s="66"/>
      <c r="P243" s="184">
        <f>O243*H243</f>
        <v>0</v>
      </c>
      <c r="Q243" s="184">
        <v>1</v>
      </c>
      <c r="R243" s="184">
        <f>Q243*H243</f>
        <v>1.36</v>
      </c>
      <c r="S243" s="184">
        <v>0</v>
      </c>
      <c r="T243" s="185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6" t="s">
        <v>157</v>
      </c>
      <c r="AT243" s="186" t="s">
        <v>264</v>
      </c>
      <c r="AU243" s="186" t="s">
        <v>150</v>
      </c>
      <c r="AY243" s="19" t="s">
        <v>140</v>
      </c>
      <c r="BE243" s="187">
        <f>IF(N243="základní",J243,0)</f>
        <v>0</v>
      </c>
      <c r="BF243" s="187">
        <f>IF(N243="snížená",J243,0)</f>
        <v>0</v>
      </c>
      <c r="BG243" s="187">
        <f>IF(N243="zákl. přenesená",J243,0)</f>
        <v>0</v>
      </c>
      <c r="BH243" s="187">
        <f>IF(N243="sníž. přenesená",J243,0)</f>
        <v>0</v>
      </c>
      <c r="BI243" s="187">
        <f>IF(N243="nulová",J243,0)</f>
        <v>0</v>
      </c>
      <c r="BJ243" s="19" t="s">
        <v>77</v>
      </c>
      <c r="BK243" s="187">
        <f>ROUND(I243*H243,2)</f>
        <v>0</v>
      </c>
      <c r="BL243" s="19" t="s">
        <v>149</v>
      </c>
      <c r="BM243" s="186" t="s">
        <v>290</v>
      </c>
    </row>
    <row r="244" spans="1:65" s="2" customFormat="1">
      <c r="A244" s="36"/>
      <c r="B244" s="37"/>
      <c r="C244" s="38"/>
      <c r="D244" s="188" t="s">
        <v>152</v>
      </c>
      <c r="E244" s="38"/>
      <c r="F244" s="189" t="s">
        <v>289</v>
      </c>
      <c r="G244" s="38"/>
      <c r="H244" s="38"/>
      <c r="I244" s="190"/>
      <c r="J244" s="38"/>
      <c r="K244" s="38"/>
      <c r="L244" s="41"/>
      <c r="M244" s="191"/>
      <c r="N244" s="192"/>
      <c r="O244" s="66"/>
      <c r="P244" s="66"/>
      <c r="Q244" s="66"/>
      <c r="R244" s="66"/>
      <c r="S244" s="66"/>
      <c r="T244" s="67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9" t="s">
        <v>152</v>
      </c>
      <c r="AU244" s="19" t="s">
        <v>150</v>
      </c>
    </row>
    <row r="245" spans="1:65" s="13" customFormat="1">
      <c r="B245" s="195"/>
      <c r="C245" s="196"/>
      <c r="D245" s="188" t="s">
        <v>156</v>
      </c>
      <c r="E245" s="197" t="s">
        <v>19</v>
      </c>
      <c r="F245" s="198" t="s">
        <v>291</v>
      </c>
      <c r="G245" s="196"/>
      <c r="H245" s="199">
        <v>1.36</v>
      </c>
      <c r="I245" s="200"/>
      <c r="J245" s="196"/>
      <c r="K245" s="196"/>
      <c r="L245" s="201"/>
      <c r="M245" s="202"/>
      <c r="N245" s="203"/>
      <c r="O245" s="203"/>
      <c r="P245" s="203"/>
      <c r="Q245" s="203"/>
      <c r="R245" s="203"/>
      <c r="S245" s="203"/>
      <c r="T245" s="204"/>
      <c r="AT245" s="205" t="s">
        <v>156</v>
      </c>
      <c r="AU245" s="205" t="s">
        <v>150</v>
      </c>
      <c r="AV245" s="13" t="s">
        <v>79</v>
      </c>
      <c r="AW245" s="13" t="s">
        <v>31</v>
      </c>
      <c r="AX245" s="13" t="s">
        <v>69</v>
      </c>
      <c r="AY245" s="205" t="s">
        <v>140</v>
      </c>
    </row>
    <row r="246" spans="1:65" s="14" customFormat="1">
      <c r="B246" s="206"/>
      <c r="C246" s="207"/>
      <c r="D246" s="188" t="s">
        <v>156</v>
      </c>
      <c r="E246" s="208" t="s">
        <v>19</v>
      </c>
      <c r="F246" s="209" t="s">
        <v>158</v>
      </c>
      <c r="G246" s="207"/>
      <c r="H246" s="210">
        <v>1.36</v>
      </c>
      <c r="I246" s="211"/>
      <c r="J246" s="207"/>
      <c r="K246" s="207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156</v>
      </c>
      <c r="AU246" s="216" t="s">
        <v>150</v>
      </c>
      <c r="AV246" s="14" t="s">
        <v>150</v>
      </c>
      <c r="AW246" s="14" t="s">
        <v>31</v>
      </c>
      <c r="AX246" s="14" t="s">
        <v>69</v>
      </c>
      <c r="AY246" s="216" t="s">
        <v>140</v>
      </c>
    </row>
    <row r="247" spans="1:65" s="15" customFormat="1">
      <c r="B247" s="217"/>
      <c r="C247" s="218"/>
      <c r="D247" s="188" t="s">
        <v>156</v>
      </c>
      <c r="E247" s="219" t="s">
        <v>19</v>
      </c>
      <c r="F247" s="220" t="s">
        <v>171</v>
      </c>
      <c r="G247" s="218"/>
      <c r="H247" s="221">
        <v>1.36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156</v>
      </c>
      <c r="AU247" s="227" t="s">
        <v>150</v>
      </c>
      <c r="AV247" s="15" t="s">
        <v>149</v>
      </c>
      <c r="AW247" s="15" t="s">
        <v>31</v>
      </c>
      <c r="AX247" s="15" t="s">
        <v>77</v>
      </c>
      <c r="AY247" s="227" t="s">
        <v>140</v>
      </c>
    </row>
    <row r="248" spans="1:65" s="2" customFormat="1" ht="24.2" customHeight="1">
      <c r="A248" s="36"/>
      <c r="B248" s="37"/>
      <c r="C248" s="175" t="s">
        <v>7</v>
      </c>
      <c r="D248" s="175" t="s">
        <v>144</v>
      </c>
      <c r="E248" s="176" t="s">
        <v>292</v>
      </c>
      <c r="F248" s="177" t="s">
        <v>293</v>
      </c>
      <c r="G248" s="178" t="s">
        <v>147</v>
      </c>
      <c r="H248" s="179">
        <v>50</v>
      </c>
      <c r="I248" s="180"/>
      <c r="J248" s="181">
        <f>ROUND(I248*H248,2)</f>
        <v>0</v>
      </c>
      <c r="K248" s="177" t="s">
        <v>148</v>
      </c>
      <c r="L248" s="41"/>
      <c r="M248" s="182" t="s">
        <v>19</v>
      </c>
      <c r="N248" s="183" t="s">
        <v>40</v>
      </c>
      <c r="O248" s="66"/>
      <c r="P248" s="184">
        <f>O248*H248</f>
        <v>0</v>
      </c>
      <c r="Q248" s="184">
        <v>0</v>
      </c>
      <c r="R248" s="184">
        <f>Q248*H248</f>
        <v>0</v>
      </c>
      <c r="S248" s="184">
        <v>0</v>
      </c>
      <c r="T248" s="185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6" t="s">
        <v>149</v>
      </c>
      <c r="AT248" s="186" t="s">
        <v>144</v>
      </c>
      <c r="AU248" s="186" t="s">
        <v>150</v>
      </c>
      <c r="AY248" s="19" t="s">
        <v>140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9" t="s">
        <v>77</v>
      </c>
      <c r="BK248" s="187">
        <f>ROUND(I248*H248,2)</f>
        <v>0</v>
      </c>
      <c r="BL248" s="19" t="s">
        <v>149</v>
      </c>
      <c r="BM248" s="186" t="s">
        <v>294</v>
      </c>
    </row>
    <row r="249" spans="1:65" s="2" customFormat="1" ht="19.5">
      <c r="A249" s="36"/>
      <c r="B249" s="37"/>
      <c r="C249" s="38"/>
      <c r="D249" s="188" t="s">
        <v>152</v>
      </c>
      <c r="E249" s="38"/>
      <c r="F249" s="189" t="s">
        <v>295</v>
      </c>
      <c r="G249" s="38"/>
      <c r="H249" s="38"/>
      <c r="I249" s="190"/>
      <c r="J249" s="38"/>
      <c r="K249" s="38"/>
      <c r="L249" s="41"/>
      <c r="M249" s="191"/>
      <c r="N249" s="192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152</v>
      </c>
      <c r="AU249" s="19" t="s">
        <v>150</v>
      </c>
    </row>
    <row r="250" spans="1:65" s="2" customFormat="1">
      <c r="A250" s="36"/>
      <c r="B250" s="37"/>
      <c r="C250" s="38"/>
      <c r="D250" s="193" t="s">
        <v>154</v>
      </c>
      <c r="E250" s="38"/>
      <c r="F250" s="194" t="s">
        <v>296</v>
      </c>
      <c r="G250" s="38"/>
      <c r="H250" s="38"/>
      <c r="I250" s="190"/>
      <c r="J250" s="38"/>
      <c r="K250" s="38"/>
      <c r="L250" s="41"/>
      <c r="M250" s="191"/>
      <c r="N250" s="192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154</v>
      </c>
      <c r="AU250" s="19" t="s">
        <v>150</v>
      </c>
    </row>
    <row r="251" spans="1:65" s="13" customFormat="1" ht="22.5">
      <c r="B251" s="195"/>
      <c r="C251" s="196"/>
      <c r="D251" s="188" t="s">
        <v>156</v>
      </c>
      <c r="E251" s="197" t="s">
        <v>19</v>
      </c>
      <c r="F251" s="198" t="s">
        <v>297</v>
      </c>
      <c r="G251" s="196"/>
      <c r="H251" s="199">
        <v>50</v>
      </c>
      <c r="I251" s="200"/>
      <c r="J251" s="196"/>
      <c r="K251" s="196"/>
      <c r="L251" s="201"/>
      <c r="M251" s="202"/>
      <c r="N251" s="203"/>
      <c r="O251" s="203"/>
      <c r="P251" s="203"/>
      <c r="Q251" s="203"/>
      <c r="R251" s="203"/>
      <c r="S251" s="203"/>
      <c r="T251" s="204"/>
      <c r="AT251" s="205" t="s">
        <v>156</v>
      </c>
      <c r="AU251" s="205" t="s">
        <v>150</v>
      </c>
      <c r="AV251" s="13" t="s">
        <v>79</v>
      </c>
      <c r="AW251" s="13" t="s">
        <v>31</v>
      </c>
      <c r="AX251" s="13" t="s">
        <v>69</v>
      </c>
      <c r="AY251" s="205" t="s">
        <v>140</v>
      </c>
    </row>
    <row r="252" spans="1:65" s="14" customFormat="1">
      <c r="B252" s="206"/>
      <c r="C252" s="207"/>
      <c r="D252" s="188" t="s">
        <v>156</v>
      </c>
      <c r="E252" s="208" t="s">
        <v>19</v>
      </c>
      <c r="F252" s="209" t="s">
        <v>158</v>
      </c>
      <c r="G252" s="207"/>
      <c r="H252" s="210">
        <v>50</v>
      </c>
      <c r="I252" s="211"/>
      <c r="J252" s="207"/>
      <c r="K252" s="207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156</v>
      </c>
      <c r="AU252" s="216" t="s">
        <v>150</v>
      </c>
      <c r="AV252" s="14" t="s">
        <v>150</v>
      </c>
      <c r="AW252" s="14" t="s">
        <v>31</v>
      </c>
      <c r="AX252" s="14" t="s">
        <v>77</v>
      </c>
      <c r="AY252" s="216" t="s">
        <v>140</v>
      </c>
    </row>
    <row r="253" spans="1:65" s="2" customFormat="1" ht="16.5" customHeight="1">
      <c r="A253" s="36"/>
      <c r="B253" s="37"/>
      <c r="C253" s="238" t="s">
        <v>298</v>
      </c>
      <c r="D253" s="238" t="s">
        <v>264</v>
      </c>
      <c r="E253" s="239" t="s">
        <v>299</v>
      </c>
      <c r="F253" s="240" t="s">
        <v>300</v>
      </c>
      <c r="G253" s="241" t="s">
        <v>301</v>
      </c>
      <c r="H253" s="242">
        <v>1</v>
      </c>
      <c r="I253" s="243"/>
      <c r="J253" s="244">
        <f>ROUND(I253*H253,2)</f>
        <v>0</v>
      </c>
      <c r="K253" s="240" t="s">
        <v>148</v>
      </c>
      <c r="L253" s="245"/>
      <c r="M253" s="246" t="s">
        <v>19</v>
      </c>
      <c r="N253" s="247" t="s">
        <v>40</v>
      </c>
      <c r="O253" s="66"/>
      <c r="P253" s="184">
        <f>O253*H253</f>
        <v>0</v>
      </c>
      <c r="Q253" s="184">
        <v>1E-3</v>
      </c>
      <c r="R253" s="184">
        <f>Q253*H253</f>
        <v>1E-3</v>
      </c>
      <c r="S253" s="184">
        <v>0</v>
      </c>
      <c r="T253" s="185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6" t="s">
        <v>157</v>
      </c>
      <c r="AT253" s="186" t="s">
        <v>264</v>
      </c>
      <c r="AU253" s="186" t="s">
        <v>150</v>
      </c>
      <c r="AY253" s="19" t="s">
        <v>140</v>
      </c>
      <c r="BE253" s="187">
        <f>IF(N253="základní",J253,0)</f>
        <v>0</v>
      </c>
      <c r="BF253" s="187">
        <f>IF(N253="snížená",J253,0)</f>
        <v>0</v>
      </c>
      <c r="BG253" s="187">
        <f>IF(N253="zákl. přenesená",J253,0)</f>
        <v>0</v>
      </c>
      <c r="BH253" s="187">
        <f>IF(N253="sníž. přenesená",J253,0)</f>
        <v>0</v>
      </c>
      <c r="BI253" s="187">
        <f>IF(N253="nulová",J253,0)</f>
        <v>0</v>
      </c>
      <c r="BJ253" s="19" t="s">
        <v>77</v>
      </c>
      <c r="BK253" s="187">
        <f>ROUND(I253*H253,2)</f>
        <v>0</v>
      </c>
      <c r="BL253" s="19" t="s">
        <v>149</v>
      </c>
      <c r="BM253" s="186" t="s">
        <v>302</v>
      </c>
    </row>
    <row r="254" spans="1:65" s="2" customFormat="1">
      <c r="A254" s="36"/>
      <c r="B254" s="37"/>
      <c r="C254" s="38"/>
      <c r="D254" s="188" t="s">
        <v>152</v>
      </c>
      <c r="E254" s="38"/>
      <c r="F254" s="189" t="s">
        <v>300</v>
      </c>
      <c r="G254" s="38"/>
      <c r="H254" s="38"/>
      <c r="I254" s="190"/>
      <c r="J254" s="38"/>
      <c r="K254" s="38"/>
      <c r="L254" s="41"/>
      <c r="M254" s="191"/>
      <c r="N254" s="192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152</v>
      </c>
      <c r="AU254" s="19" t="s">
        <v>150</v>
      </c>
    </row>
    <row r="255" spans="1:65" s="13" customFormat="1">
      <c r="B255" s="195"/>
      <c r="C255" s="196"/>
      <c r="D255" s="188" t="s">
        <v>156</v>
      </c>
      <c r="E255" s="197" t="s">
        <v>19</v>
      </c>
      <c r="F255" s="198" t="s">
        <v>303</v>
      </c>
      <c r="G255" s="196"/>
      <c r="H255" s="199">
        <v>1</v>
      </c>
      <c r="I255" s="200"/>
      <c r="J255" s="196"/>
      <c r="K255" s="196"/>
      <c r="L255" s="201"/>
      <c r="M255" s="202"/>
      <c r="N255" s="203"/>
      <c r="O255" s="203"/>
      <c r="P255" s="203"/>
      <c r="Q255" s="203"/>
      <c r="R255" s="203"/>
      <c r="S255" s="203"/>
      <c r="T255" s="204"/>
      <c r="AT255" s="205" t="s">
        <v>156</v>
      </c>
      <c r="AU255" s="205" t="s">
        <v>150</v>
      </c>
      <c r="AV255" s="13" t="s">
        <v>79</v>
      </c>
      <c r="AW255" s="13" t="s">
        <v>31</v>
      </c>
      <c r="AX255" s="13" t="s">
        <v>77</v>
      </c>
      <c r="AY255" s="205" t="s">
        <v>140</v>
      </c>
    </row>
    <row r="256" spans="1:65" s="12" customFormat="1" ht="22.9" customHeight="1">
      <c r="B256" s="159"/>
      <c r="C256" s="160"/>
      <c r="D256" s="161" t="s">
        <v>68</v>
      </c>
      <c r="E256" s="173" t="s">
        <v>79</v>
      </c>
      <c r="F256" s="173" t="s">
        <v>304</v>
      </c>
      <c r="G256" s="160"/>
      <c r="H256" s="160"/>
      <c r="I256" s="163"/>
      <c r="J256" s="174">
        <f>BK256</f>
        <v>0</v>
      </c>
      <c r="K256" s="160"/>
      <c r="L256" s="165"/>
      <c r="M256" s="166"/>
      <c r="N256" s="167"/>
      <c r="O256" s="167"/>
      <c r="P256" s="168">
        <f>P257</f>
        <v>0</v>
      </c>
      <c r="Q256" s="167"/>
      <c r="R256" s="168">
        <f>R257</f>
        <v>0.39347441999999999</v>
      </c>
      <c r="S256" s="167"/>
      <c r="T256" s="169">
        <f>T257</f>
        <v>0</v>
      </c>
      <c r="AR256" s="170" t="s">
        <v>77</v>
      </c>
      <c r="AT256" s="171" t="s">
        <v>68</v>
      </c>
      <c r="AU256" s="171" t="s">
        <v>77</v>
      </c>
      <c r="AY256" s="170" t="s">
        <v>140</v>
      </c>
      <c r="BK256" s="172">
        <f>BK257</f>
        <v>0</v>
      </c>
    </row>
    <row r="257" spans="1:65" s="12" customFormat="1" ht="20.85" customHeight="1">
      <c r="B257" s="159"/>
      <c r="C257" s="160"/>
      <c r="D257" s="161" t="s">
        <v>68</v>
      </c>
      <c r="E257" s="173" t="s">
        <v>305</v>
      </c>
      <c r="F257" s="173" t="s">
        <v>306</v>
      </c>
      <c r="G257" s="160"/>
      <c r="H257" s="160"/>
      <c r="I257" s="163"/>
      <c r="J257" s="174">
        <f>BK257</f>
        <v>0</v>
      </c>
      <c r="K257" s="160"/>
      <c r="L257" s="165"/>
      <c r="M257" s="166"/>
      <c r="N257" s="167"/>
      <c r="O257" s="167"/>
      <c r="P257" s="168">
        <f>SUM(P258:P266)</f>
        <v>0</v>
      </c>
      <c r="Q257" s="167"/>
      <c r="R257" s="168">
        <f>SUM(R258:R266)</f>
        <v>0.39347441999999999</v>
      </c>
      <c r="S257" s="167"/>
      <c r="T257" s="169">
        <f>SUM(T258:T266)</f>
        <v>0</v>
      </c>
      <c r="AR257" s="170" t="s">
        <v>77</v>
      </c>
      <c r="AT257" s="171" t="s">
        <v>68</v>
      </c>
      <c r="AU257" s="171" t="s">
        <v>79</v>
      </c>
      <c r="AY257" s="170" t="s">
        <v>140</v>
      </c>
      <c r="BK257" s="172">
        <f>SUM(BK258:BK266)</f>
        <v>0</v>
      </c>
    </row>
    <row r="258" spans="1:65" s="2" customFormat="1" ht="16.5" customHeight="1">
      <c r="A258" s="36"/>
      <c r="B258" s="37"/>
      <c r="C258" s="175" t="s">
        <v>307</v>
      </c>
      <c r="D258" s="175" t="s">
        <v>144</v>
      </c>
      <c r="E258" s="176" t="s">
        <v>308</v>
      </c>
      <c r="F258" s="177" t="s">
        <v>309</v>
      </c>
      <c r="G258" s="178" t="s">
        <v>176</v>
      </c>
      <c r="H258" s="179">
        <v>0.17100000000000001</v>
      </c>
      <c r="I258" s="180"/>
      <c r="J258" s="181">
        <f>ROUND(I258*H258,2)</f>
        <v>0</v>
      </c>
      <c r="K258" s="177" t="s">
        <v>148</v>
      </c>
      <c r="L258" s="41"/>
      <c r="M258" s="182" t="s">
        <v>19</v>
      </c>
      <c r="N258" s="183" t="s">
        <v>40</v>
      </c>
      <c r="O258" s="66"/>
      <c r="P258" s="184">
        <f>O258*H258</f>
        <v>0</v>
      </c>
      <c r="Q258" s="184">
        <v>2.3010199999999998</v>
      </c>
      <c r="R258" s="184">
        <f>Q258*H258</f>
        <v>0.39347441999999999</v>
      </c>
      <c r="S258" s="184">
        <v>0</v>
      </c>
      <c r="T258" s="185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6" t="s">
        <v>149</v>
      </c>
      <c r="AT258" s="186" t="s">
        <v>144</v>
      </c>
      <c r="AU258" s="186" t="s">
        <v>150</v>
      </c>
      <c r="AY258" s="19" t="s">
        <v>140</v>
      </c>
      <c r="BE258" s="187">
        <f>IF(N258="základní",J258,0)</f>
        <v>0</v>
      </c>
      <c r="BF258" s="187">
        <f>IF(N258="snížená",J258,0)</f>
        <v>0</v>
      </c>
      <c r="BG258" s="187">
        <f>IF(N258="zákl. přenesená",J258,0)</f>
        <v>0</v>
      </c>
      <c r="BH258" s="187">
        <f>IF(N258="sníž. přenesená",J258,0)</f>
        <v>0</v>
      </c>
      <c r="BI258" s="187">
        <f>IF(N258="nulová",J258,0)</f>
        <v>0</v>
      </c>
      <c r="BJ258" s="19" t="s">
        <v>77</v>
      </c>
      <c r="BK258" s="187">
        <f>ROUND(I258*H258,2)</f>
        <v>0</v>
      </c>
      <c r="BL258" s="19" t="s">
        <v>149</v>
      </c>
      <c r="BM258" s="186" t="s">
        <v>310</v>
      </c>
    </row>
    <row r="259" spans="1:65" s="2" customFormat="1" ht="19.5">
      <c r="A259" s="36"/>
      <c r="B259" s="37"/>
      <c r="C259" s="38"/>
      <c r="D259" s="188" t="s">
        <v>152</v>
      </c>
      <c r="E259" s="38"/>
      <c r="F259" s="189" t="s">
        <v>311</v>
      </c>
      <c r="G259" s="38"/>
      <c r="H259" s="38"/>
      <c r="I259" s="190"/>
      <c r="J259" s="38"/>
      <c r="K259" s="38"/>
      <c r="L259" s="41"/>
      <c r="M259" s="191"/>
      <c r="N259" s="192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152</v>
      </c>
      <c r="AU259" s="19" t="s">
        <v>150</v>
      </c>
    </row>
    <row r="260" spans="1:65" s="2" customFormat="1">
      <c r="A260" s="36"/>
      <c r="B260" s="37"/>
      <c r="C260" s="38"/>
      <c r="D260" s="193" t="s">
        <v>154</v>
      </c>
      <c r="E260" s="38"/>
      <c r="F260" s="194" t="s">
        <v>312</v>
      </c>
      <c r="G260" s="38"/>
      <c r="H260" s="38"/>
      <c r="I260" s="190"/>
      <c r="J260" s="38"/>
      <c r="K260" s="38"/>
      <c r="L260" s="41"/>
      <c r="M260" s="191"/>
      <c r="N260" s="192"/>
      <c r="O260" s="66"/>
      <c r="P260" s="66"/>
      <c r="Q260" s="66"/>
      <c r="R260" s="66"/>
      <c r="S260" s="66"/>
      <c r="T260" s="67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9" t="s">
        <v>154</v>
      </c>
      <c r="AU260" s="19" t="s">
        <v>150</v>
      </c>
    </row>
    <row r="261" spans="1:65" s="13" customFormat="1">
      <c r="B261" s="195"/>
      <c r="C261" s="196"/>
      <c r="D261" s="188" t="s">
        <v>156</v>
      </c>
      <c r="E261" s="197" t="s">
        <v>19</v>
      </c>
      <c r="F261" s="198" t="s">
        <v>313</v>
      </c>
      <c r="G261" s="196"/>
      <c r="H261" s="199">
        <v>0.105</v>
      </c>
      <c r="I261" s="200"/>
      <c r="J261" s="196"/>
      <c r="K261" s="196"/>
      <c r="L261" s="201"/>
      <c r="M261" s="202"/>
      <c r="N261" s="203"/>
      <c r="O261" s="203"/>
      <c r="P261" s="203"/>
      <c r="Q261" s="203"/>
      <c r="R261" s="203"/>
      <c r="S261" s="203"/>
      <c r="T261" s="204"/>
      <c r="AT261" s="205" t="s">
        <v>156</v>
      </c>
      <c r="AU261" s="205" t="s">
        <v>150</v>
      </c>
      <c r="AV261" s="13" t="s">
        <v>79</v>
      </c>
      <c r="AW261" s="13" t="s">
        <v>31</v>
      </c>
      <c r="AX261" s="13" t="s">
        <v>69</v>
      </c>
      <c r="AY261" s="205" t="s">
        <v>140</v>
      </c>
    </row>
    <row r="262" spans="1:65" s="14" customFormat="1">
      <c r="B262" s="206"/>
      <c r="C262" s="207"/>
      <c r="D262" s="188" t="s">
        <v>156</v>
      </c>
      <c r="E262" s="208" t="s">
        <v>19</v>
      </c>
      <c r="F262" s="209" t="s">
        <v>158</v>
      </c>
      <c r="G262" s="207"/>
      <c r="H262" s="210">
        <v>0.105</v>
      </c>
      <c r="I262" s="211"/>
      <c r="J262" s="207"/>
      <c r="K262" s="207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156</v>
      </c>
      <c r="AU262" s="216" t="s">
        <v>150</v>
      </c>
      <c r="AV262" s="14" t="s">
        <v>150</v>
      </c>
      <c r="AW262" s="14" t="s">
        <v>31</v>
      </c>
      <c r="AX262" s="14" t="s">
        <v>69</v>
      </c>
      <c r="AY262" s="216" t="s">
        <v>140</v>
      </c>
    </row>
    <row r="263" spans="1:65" s="13" customFormat="1">
      <c r="B263" s="195"/>
      <c r="C263" s="196"/>
      <c r="D263" s="188" t="s">
        <v>156</v>
      </c>
      <c r="E263" s="197" t="s">
        <v>19</v>
      </c>
      <c r="F263" s="198" t="s">
        <v>314</v>
      </c>
      <c r="G263" s="196"/>
      <c r="H263" s="199">
        <v>0.05</v>
      </c>
      <c r="I263" s="200"/>
      <c r="J263" s="196"/>
      <c r="K263" s="196"/>
      <c r="L263" s="201"/>
      <c r="M263" s="202"/>
      <c r="N263" s="203"/>
      <c r="O263" s="203"/>
      <c r="P263" s="203"/>
      <c r="Q263" s="203"/>
      <c r="R263" s="203"/>
      <c r="S263" s="203"/>
      <c r="T263" s="204"/>
      <c r="AT263" s="205" t="s">
        <v>156</v>
      </c>
      <c r="AU263" s="205" t="s">
        <v>150</v>
      </c>
      <c r="AV263" s="13" t="s">
        <v>79</v>
      </c>
      <c r="AW263" s="13" t="s">
        <v>31</v>
      </c>
      <c r="AX263" s="13" t="s">
        <v>69</v>
      </c>
      <c r="AY263" s="205" t="s">
        <v>140</v>
      </c>
    </row>
    <row r="264" spans="1:65" s="14" customFormat="1">
      <c r="B264" s="206"/>
      <c r="C264" s="207"/>
      <c r="D264" s="188" t="s">
        <v>156</v>
      </c>
      <c r="E264" s="208" t="s">
        <v>19</v>
      </c>
      <c r="F264" s="209" t="s">
        <v>158</v>
      </c>
      <c r="G264" s="207"/>
      <c r="H264" s="210">
        <v>0.05</v>
      </c>
      <c r="I264" s="211"/>
      <c r="J264" s="207"/>
      <c r="K264" s="207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156</v>
      </c>
      <c r="AU264" s="216" t="s">
        <v>150</v>
      </c>
      <c r="AV264" s="14" t="s">
        <v>150</v>
      </c>
      <c r="AW264" s="14" t="s">
        <v>31</v>
      </c>
      <c r="AX264" s="14" t="s">
        <v>69</v>
      </c>
      <c r="AY264" s="216" t="s">
        <v>140</v>
      </c>
    </row>
    <row r="265" spans="1:65" s="15" customFormat="1">
      <c r="B265" s="217"/>
      <c r="C265" s="218"/>
      <c r="D265" s="188" t="s">
        <v>156</v>
      </c>
      <c r="E265" s="219" t="s">
        <v>19</v>
      </c>
      <c r="F265" s="220" t="s">
        <v>171</v>
      </c>
      <c r="G265" s="218"/>
      <c r="H265" s="221">
        <v>0.155</v>
      </c>
      <c r="I265" s="222"/>
      <c r="J265" s="218"/>
      <c r="K265" s="218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156</v>
      </c>
      <c r="AU265" s="227" t="s">
        <v>150</v>
      </c>
      <c r="AV265" s="15" t="s">
        <v>149</v>
      </c>
      <c r="AW265" s="15" t="s">
        <v>31</v>
      </c>
      <c r="AX265" s="15" t="s">
        <v>69</v>
      </c>
      <c r="AY265" s="227" t="s">
        <v>140</v>
      </c>
    </row>
    <row r="266" spans="1:65" s="13" customFormat="1">
      <c r="B266" s="195"/>
      <c r="C266" s="196"/>
      <c r="D266" s="188" t="s">
        <v>156</v>
      </c>
      <c r="E266" s="197" t="s">
        <v>19</v>
      </c>
      <c r="F266" s="198" t="s">
        <v>315</v>
      </c>
      <c r="G266" s="196"/>
      <c r="H266" s="199">
        <v>0.17100000000000001</v>
      </c>
      <c r="I266" s="200"/>
      <c r="J266" s="196"/>
      <c r="K266" s="196"/>
      <c r="L266" s="201"/>
      <c r="M266" s="202"/>
      <c r="N266" s="203"/>
      <c r="O266" s="203"/>
      <c r="P266" s="203"/>
      <c r="Q266" s="203"/>
      <c r="R266" s="203"/>
      <c r="S266" s="203"/>
      <c r="T266" s="204"/>
      <c r="AT266" s="205" t="s">
        <v>156</v>
      </c>
      <c r="AU266" s="205" t="s">
        <v>150</v>
      </c>
      <c r="AV266" s="13" t="s">
        <v>79</v>
      </c>
      <c r="AW266" s="13" t="s">
        <v>31</v>
      </c>
      <c r="AX266" s="13" t="s">
        <v>77</v>
      </c>
      <c r="AY266" s="205" t="s">
        <v>140</v>
      </c>
    </row>
    <row r="267" spans="1:65" s="12" customFormat="1" ht="22.9" customHeight="1">
      <c r="B267" s="159"/>
      <c r="C267" s="160"/>
      <c r="D267" s="161" t="s">
        <v>68</v>
      </c>
      <c r="E267" s="173" t="s">
        <v>149</v>
      </c>
      <c r="F267" s="173" t="s">
        <v>316</v>
      </c>
      <c r="G267" s="160"/>
      <c r="H267" s="160"/>
      <c r="I267" s="163"/>
      <c r="J267" s="174">
        <f>BK267</f>
        <v>0</v>
      </c>
      <c r="K267" s="160"/>
      <c r="L267" s="165"/>
      <c r="M267" s="166"/>
      <c r="N267" s="167"/>
      <c r="O267" s="167"/>
      <c r="P267" s="168">
        <f>SUM(P268:P274)</f>
        <v>0</v>
      </c>
      <c r="Q267" s="167"/>
      <c r="R267" s="168">
        <f>SUM(R268:R274)</f>
        <v>0.94538500000000003</v>
      </c>
      <c r="S267" s="167"/>
      <c r="T267" s="169">
        <f>SUM(T268:T274)</f>
        <v>0</v>
      </c>
      <c r="AR267" s="170" t="s">
        <v>77</v>
      </c>
      <c r="AT267" s="171" t="s">
        <v>68</v>
      </c>
      <c r="AU267" s="171" t="s">
        <v>77</v>
      </c>
      <c r="AY267" s="170" t="s">
        <v>140</v>
      </c>
      <c r="BK267" s="172">
        <f>SUM(BK268:BK274)</f>
        <v>0</v>
      </c>
    </row>
    <row r="268" spans="1:65" s="2" customFormat="1" ht="16.5" customHeight="1">
      <c r="A268" s="36"/>
      <c r="B268" s="37"/>
      <c r="C268" s="175" t="s">
        <v>317</v>
      </c>
      <c r="D268" s="175" t="s">
        <v>144</v>
      </c>
      <c r="E268" s="176" t="s">
        <v>318</v>
      </c>
      <c r="F268" s="177" t="s">
        <v>319</v>
      </c>
      <c r="G268" s="178" t="s">
        <v>176</v>
      </c>
      <c r="H268" s="179">
        <v>0.5</v>
      </c>
      <c r="I268" s="180"/>
      <c r="J268" s="181">
        <f>ROUND(I268*H268,2)</f>
        <v>0</v>
      </c>
      <c r="K268" s="177" t="s">
        <v>148</v>
      </c>
      <c r="L268" s="41"/>
      <c r="M268" s="182" t="s">
        <v>19</v>
      </c>
      <c r="N268" s="183" t="s">
        <v>40</v>
      </c>
      <c r="O268" s="66"/>
      <c r="P268" s="184">
        <f>O268*H268</f>
        <v>0</v>
      </c>
      <c r="Q268" s="184">
        <v>1.8907700000000001</v>
      </c>
      <c r="R268" s="184">
        <f>Q268*H268</f>
        <v>0.94538500000000003</v>
      </c>
      <c r="S268" s="184">
        <v>0</v>
      </c>
      <c r="T268" s="185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86" t="s">
        <v>149</v>
      </c>
      <c r="AT268" s="186" t="s">
        <v>144</v>
      </c>
      <c r="AU268" s="186" t="s">
        <v>79</v>
      </c>
      <c r="AY268" s="19" t="s">
        <v>140</v>
      </c>
      <c r="BE268" s="187">
        <f>IF(N268="základní",J268,0)</f>
        <v>0</v>
      </c>
      <c r="BF268" s="187">
        <f>IF(N268="snížená",J268,0)</f>
        <v>0</v>
      </c>
      <c r="BG268" s="187">
        <f>IF(N268="zákl. přenesená",J268,0)</f>
        <v>0</v>
      </c>
      <c r="BH268" s="187">
        <f>IF(N268="sníž. přenesená",J268,0)</f>
        <v>0</v>
      </c>
      <c r="BI268" s="187">
        <f>IF(N268="nulová",J268,0)</f>
        <v>0</v>
      </c>
      <c r="BJ268" s="19" t="s">
        <v>77</v>
      </c>
      <c r="BK268" s="187">
        <f>ROUND(I268*H268,2)</f>
        <v>0</v>
      </c>
      <c r="BL268" s="19" t="s">
        <v>149</v>
      </c>
      <c r="BM268" s="186" t="s">
        <v>320</v>
      </c>
    </row>
    <row r="269" spans="1:65" s="2" customFormat="1" ht="19.5">
      <c r="A269" s="36"/>
      <c r="B269" s="37"/>
      <c r="C269" s="38"/>
      <c r="D269" s="188" t="s">
        <v>152</v>
      </c>
      <c r="E269" s="38"/>
      <c r="F269" s="189" t="s">
        <v>321</v>
      </c>
      <c r="G269" s="38"/>
      <c r="H269" s="38"/>
      <c r="I269" s="190"/>
      <c r="J269" s="38"/>
      <c r="K269" s="38"/>
      <c r="L269" s="41"/>
      <c r="M269" s="191"/>
      <c r="N269" s="192"/>
      <c r="O269" s="66"/>
      <c r="P269" s="66"/>
      <c r="Q269" s="66"/>
      <c r="R269" s="66"/>
      <c r="S269" s="66"/>
      <c r="T269" s="67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9" t="s">
        <v>152</v>
      </c>
      <c r="AU269" s="19" t="s">
        <v>79</v>
      </c>
    </row>
    <row r="270" spans="1:65" s="2" customFormat="1">
      <c r="A270" s="36"/>
      <c r="B270" s="37"/>
      <c r="C270" s="38"/>
      <c r="D270" s="193" t="s">
        <v>154</v>
      </c>
      <c r="E270" s="38"/>
      <c r="F270" s="194" t="s">
        <v>322</v>
      </c>
      <c r="G270" s="38"/>
      <c r="H270" s="38"/>
      <c r="I270" s="190"/>
      <c r="J270" s="38"/>
      <c r="K270" s="38"/>
      <c r="L270" s="41"/>
      <c r="M270" s="191"/>
      <c r="N270" s="192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154</v>
      </c>
      <c r="AU270" s="19" t="s">
        <v>79</v>
      </c>
    </row>
    <row r="271" spans="1:65" s="16" customFormat="1">
      <c r="B271" s="228"/>
      <c r="C271" s="229"/>
      <c r="D271" s="188" t="s">
        <v>156</v>
      </c>
      <c r="E271" s="230" t="s">
        <v>19</v>
      </c>
      <c r="F271" s="231" t="s">
        <v>274</v>
      </c>
      <c r="G271" s="229"/>
      <c r="H271" s="230" t="s">
        <v>19</v>
      </c>
      <c r="I271" s="232"/>
      <c r="J271" s="229"/>
      <c r="K271" s="229"/>
      <c r="L271" s="233"/>
      <c r="M271" s="234"/>
      <c r="N271" s="235"/>
      <c r="O271" s="235"/>
      <c r="P271" s="235"/>
      <c r="Q271" s="235"/>
      <c r="R271" s="235"/>
      <c r="S271" s="235"/>
      <c r="T271" s="236"/>
      <c r="AT271" s="237" t="s">
        <v>156</v>
      </c>
      <c r="AU271" s="237" t="s">
        <v>79</v>
      </c>
      <c r="AV271" s="16" t="s">
        <v>77</v>
      </c>
      <c r="AW271" s="16" t="s">
        <v>31</v>
      </c>
      <c r="AX271" s="16" t="s">
        <v>69</v>
      </c>
      <c r="AY271" s="237" t="s">
        <v>140</v>
      </c>
    </row>
    <row r="272" spans="1:65" s="13" customFormat="1">
      <c r="B272" s="195"/>
      <c r="C272" s="196"/>
      <c r="D272" s="188" t="s">
        <v>156</v>
      </c>
      <c r="E272" s="197" t="s">
        <v>19</v>
      </c>
      <c r="F272" s="198" t="s">
        <v>323</v>
      </c>
      <c r="G272" s="196"/>
      <c r="H272" s="199">
        <v>0.5</v>
      </c>
      <c r="I272" s="200"/>
      <c r="J272" s="196"/>
      <c r="K272" s="196"/>
      <c r="L272" s="201"/>
      <c r="M272" s="202"/>
      <c r="N272" s="203"/>
      <c r="O272" s="203"/>
      <c r="P272" s="203"/>
      <c r="Q272" s="203"/>
      <c r="R272" s="203"/>
      <c r="S272" s="203"/>
      <c r="T272" s="204"/>
      <c r="AT272" s="205" t="s">
        <v>156</v>
      </c>
      <c r="AU272" s="205" t="s">
        <v>79</v>
      </c>
      <c r="AV272" s="13" t="s">
        <v>79</v>
      </c>
      <c r="AW272" s="13" t="s">
        <v>31</v>
      </c>
      <c r="AX272" s="13" t="s">
        <v>69</v>
      </c>
      <c r="AY272" s="205" t="s">
        <v>140</v>
      </c>
    </row>
    <row r="273" spans="1:65" s="14" customFormat="1">
      <c r="B273" s="206"/>
      <c r="C273" s="207"/>
      <c r="D273" s="188" t="s">
        <v>156</v>
      </c>
      <c r="E273" s="208" t="s">
        <v>19</v>
      </c>
      <c r="F273" s="209" t="s">
        <v>158</v>
      </c>
      <c r="G273" s="207"/>
      <c r="H273" s="210">
        <v>0.5</v>
      </c>
      <c r="I273" s="211"/>
      <c r="J273" s="207"/>
      <c r="K273" s="207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156</v>
      </c>
      <c r="AU273" s="216" t="s">
        <v>79</v>
      </c>
      <c r="AV273" s="14" t="s">
        <v>150</v>
      </c>
      <c r="AW273" s="14" t="s">
        <v>31</v>
      </c>
      <c r="AX273" s="14" t="s">
        <v>69</v>
      </c>
      <c r="AY273" s="216" t="s">
        <v>140</v>
      </c>
    </row>
    <row r="274" spans="1:65" s="15" customFormat="1">
      <c r="B274" s="217"/>
      <c r="C274" s="218"/>
      <c r="D274" s="188" t="s">
        <v>156</v>
      </c>
      <c r="E274" s="219" t="s">
        <v>19</v>
      </c>
      <c r="F274" s="220" t="s">
        <v>171</v>
      </c>
      <c r="G274" s="218"/>
      <c r="H274" s="221">
        <v>0.5</v>
      </c>
      <c r="I274" s="222"/>
      <c r="J274" s="218"/>
      <c r="K274" s="218"/>
      <c r="L274" s="223"/>
      <c r="M274" s="224"/>
      <c r="N274" s="225"/>
      <c r="O274" s="225"/>
      <c r="P274" s="225"/>
      <c r="Q274" s="225"/>
      <c r="R274" s="225"/>
      <c r="S274" s="225"/>
      <c r="T274" s="226"/>
      <c r="AT274" s="227" t="s">
        <v>156</v>
      </c>
      <c r="AU274" s="227" t="s">
        <v>79</v>
      </c>
      <c r="AV274" s="15" t="s">
        <v>149</v>
      </c>
      <c r="AW274" s="15" t="s">
        <v>31</v>
      </c>
      <c r="AX274" s="15" t="s">
        <v>77</v>
      </c>
      <c r="AY274" s="227" t="s">
        <v>140</v>
      </c>
    </row>
    <row r="275" spans="1:65" s="12" customFormat="1" ht="22.9" customHeight="1">
      <c r="B275" s="159"/>
      <c r="C275" s="160"/>
      <c r="D275" s="161" t="s">
        <v>68</v>
      </c>
      <c r="E275" s="173" t="s">
        <v>182</v>
      </c>
      <c r="F275" s="173" t="s">
        <v>324</v>
      </c>
      <c r="G275" s="160"/>
      <c r="H275" s="160"/>
      <c r="I275" s="163"/>
      <c r="J275" s="174">
        <f>BK275</f>
        <v>0</v>
      </c>
      <c r="K275" s="160"/>
      <c r="L275" s="165"/>
      <c r="M275" s="166"/>
      <c r="N275" s="167"/>
      <c r="O275" s="167"/>
      <c r="P275" s="168">
        <f>P276+P287+P298</f>
        <v>0</v>
      </c>
      <c r="Q275" s="167"/>
      <c r="R275" s="168">
        <f>R276+R287+R298</f>
        <v>5.9355199999999995</v>
      </c>
      <c r="S275" s="167"/>
      <c r="T275" s="169">
        <f>T276+T287+T298</f>
        <v>0</v>
      </c>
      <c r="AR275" s="170" t="s">
        <v>77</v>
      </c>
      <c r="AT275" s="171" t="s">
        <v>68</v>
      </c>
      <c r="AU275" s="171" t="s">
        <v>77</v>
      </c>
      <c r="AY275" s="170" t="s">
        <v>140</v>
      </c>
      <c r="BK275" s="172">
        <f>BK276+BK287+BK298</f>
        <v>0</v>
      </c>
    </row>
    <row r="276" spans="1:65" s="12" customFormat="1" ht="20.85" customHeight="1">
      <c r="B276" s="159"/>
      <c r="C276" s="160"/>
      <c r="D276" s="161" t="s">
        <v>68</v>
      </c>
      <c r="E276" s="173" t="s">
        <v>325</v>
      </c>
      <c r="F276" s="173" t="s">
        <v>326</v>
      </c>
      <c r="G276" s="160"/>
      <c r="H276" s="160"/>
      <c r="I276" s="163"/>
      <c r="J276" s="174">
        <f>BK276</f>
        <v>0</v>
      </c>
      <c r="K276" s="160"/>
      <c r="L276" s="165"/>
      <c r="M276" s="166"/>
      <c r="N276" s="167"/>
      <c r="O276" s="167"/>
      <c r="P276" s="168">
        <f>SUM(P277:P286)</f>
        <v>0</v>
      </c>
      <c r="Q276" s="167"/>
      <c r="R276" s="168">
        <f>SUM(R277:R286)</f>
        <v>3.8</v>
      </c>
      <c r="S276" s="167"/>
      <c r="T276" s="169">
        <f>SUM(T277:T286)</f>
        <v>0</v>
      </c>
      <c r="AR276" s="170" t="s">
        <v>77</v>
      </c>
      <c r="AT276" s="171" t="s">
        <v>68</v>
      </c>
      <c r="AU276" s="171" t="s">
        <v>79</v>
      </c>
      <c r="AY276" s="170" t="s">
        <v>140</v>
      </c>
      <c r="BK276" s="172">
        <f>SUM(BK277:BK286)</f>
        <v>0</v>
      </c>
    </row>
    <row r="277" spans="1:65" s="2" customFormat="1" ht="37.9" customHeight="1">
      <c r="A277" s="36"/>
      <c r="B277" s="37"/>
      <c r="C277" s="175" t="s">
        <v>327</v>
      </c>
      <c r="D277" s="175" t="s">
        <v>144</v>
      </c>
      <c r="E277" s="176" t="s">
        <v>328</v>
      </c>
      <c r="F277" s="177" t="s">
        <v>329</v>
      </c>
      <c r="G277" s="178" t="s">
        <v>147</v>
      </c>
      <c r="H277" s="179">
        <v>8</v>
      </c>
      <c r="I277" s="180"/>
      <c r="J277" s="181">
        <f>ROUND(I277*H277,2)</f>
        <v>0</v>
      </c>
      <c r="K277" s="177" t="s">
        <v>148</v>
      </c>
      <c r="L277" s="41"/>
      <c r="M277" s="182" t="s">
        <v>19</v>
      </c>
      <c r="N277" s="183" t="s">
        <v>40</v>
      </c>
      <c r="O277" s="66"/>
      <c r="P277" s="184">
        <f>O277*H277</f>
        <v>0</v>
      </c>
      <c r="Q277" s="184">
        <v>0.19</v>
      </c>
      <c r="R277" s="184">
        <f>Q277*H277</f>
        <v>1.52</v>
      </c>
      <c r="S277" s="184">
        <v>0</v>
      </c>
      <c r="T277" s="185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6" t="s">
        <v>149</v>
      </c>
      <c r="AT277" s="186" t="s">
        <v>144</v>
      </c>
      <c r="AU277" s="186" t="s">
        <v>150</v>
      </c>
      <c r="AY277" s="19" t="s">
        <v>140</v>
      </c>
      <c r="BE277" s="187">
        <f>IF(N277="základní",J277,0)</f>
        <v>0</v>
      </c>
      <c r="BF277" s="187">
        <f>IF(N277="snížená",J277,0)</f>
        <v>0</v>
      </c>
      <c r="BG277" s="187">
        <f>IF(N277="zákl. přenesená",J277,0)</f>
        <v>0</v>
      </c>
      <c r="BH277" s="187">
        <f>IF(N277="sníž. přenesená",J277,0)</f>
        <v>0</v>
      </c>
      <c r="BI277" s="187">
        <f>IF(N277="nulová",J277,0)</f>
        <v>0</v>
      </c>
      <c r="BJ277" s="19" t="s">
        <v>77</v>
      </c>
      <c r="BK277" s="187">
        <f>ROUND(I277*H277,2)</f>
        <v>0</v>
      </c>
      <c r="BL277" s="19" t="s">
        <v>149</v>
      </c>
      <c r="BM277" s="186" t="s">
        <v>330</v>
      </c>
    </row>
    <row r="278" spans="1:65" s="2" customFormat="1" ht="29.25">
      <c r="A278" s="36"/>
      <c r="B278" s="37"/>
      <c r="C278" s="38"/>
      <c r="D278" s="188" t="s">
        <v>152</v>
      </c>
      <c r="E278" s="38"/>
      <c r="F278" s="189" t="s">
        <v>331</v>
      </c>
      <c r="G278" s="38"/>
      <c r="H278" s="38"/>
      <c r="I278" s="190"/>
      <c r="J278" s="38"/>
      <c r="K278" s="38"/>
      <c r="L278" s="41"/>
      <c r="M278" s="191"/>
      <c r="N278" s="192"/>
      <c r="O278" s="66"/>
      <c r="P278" s="66"/>
      <c r="Q278" s="66"/>
      <c r="R278" s="66"/>
      <c r="S278" s="66"/>
      <c r="T278" s="67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9" t="s">
        <v>152</v>
      </c>
      <c r="AU278" s="19" t="s">
        <v>150</v>
      </c>
    </row>
    <row r="279" spans="1:65" s="2" customFormat="1">
      <c r="A279" s="36"/>
      <c r="B279" s="37"/>
      <c r="C279" s="38"/>
      <c r="D279" s="193" t="s">
        <v>154</v>
      </c>
      <c r="E279" s="38"/>
      <c r="F279" s="194" t="s">
        <v>332</v>
      </c>
      <c r="G279" s="38"/>
      <c r="H279" s="38"/>
      <c r="I279" s="190"/>
      <c r="J279" s="38"/>
      <c r="K279" s="38"/>
      <c r="L279" s="41"/>
      <c r="M279" s="191"/>
      <c r="N279" s="192"/>
      <c r="O279" s="66"/>
      <c r="P279" s="66"/>
      <c r="Q279" s="66"/>
      <c r="R279" s="66"/>
      <c r="S279" s="66"/>
      <c r="T279" s="67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9" t="s">
        <v>154</v>
      </c>
      <c r="AU279" s="19" t="s">
        <v>150</v>
      </c>
    </row>
    <row r="280" spans="1:65" s="13" customFormat="1">
      <c r="B280" s="195"/>
      <c r="C280" s="196"/>
      <c r="D280" s="188" t="s">
        <v>156</v>
      </c>
      <c r="E280" s="197" t="s">
        <v>19</v>
      </c>
      <c r="F280" s="198" t="s">
        <v>157</v>
      </c>
      <c r="G280" s="196"/>
      <c r="H280" s="199">
        <v>8</v>
      </c>
      <c r="I280" s="200"/>
      <c r="J280" s="196"/>
      <c r="K280" s="196"/>
      <c r="L280" s="201"/>
      <c r="M280" s="202"/>
      <c r="N280" s="203"/>
      <c r="O280" s="203"/>
      <c r="P280" s="203"/>
      <c r="Q280" s="203"/>
      <c r="R280" s="203"/>
      <c r="S280" s="203"/>
      <c r="T280" s="204"/>
      <c r="AT280" s="205" t="s">
        <v>156</v>
      </c>
      <c r="AU280" s="205" t="s">
        <v>150</v>
      </c>
      <c r="AV280" s="13" t="s">
        <v>79</v>
      </c>
      <c r="AW280" s="13" t="s">
        <v>31</v>
      </c>
      <c r="AX280" s="13" t="s">
        <v>69</v>
      </c>
      <c r="AY280" s="205" t="s">
        <v>140</v>
      </c>
    </row>
    <row r="281" spans="1:65" s="14" customFormat="1">
      <c r="B281" s="206"/>
      <c r="C281" s="207"/>
      <c r="D281" s="188" t="s">
        <v>156</v>
      </c>
      <c r="E281" s="208" t="s">
        <v>19</v>
      </c>
      <c r="F281" s="209" t="s">
        <v>158</v>
      </c>
      <c r="G281" s="207"/>
      <c r="H281" s="210">
        <v>8</v>
      </c>
      <c r="I281" s="211"/>
      <c r="J281" s="207"/>
      <c r="K281" s="207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156</v>
      </c>
      <c r="AU281" s="216" t="s">
        <v>150</v>
      </c>
      <c r="AV281" s="14" t="s">
        <v>150</v>
      </c>
      <c r="AW281" s="14" t="s">
        <v>31</v>
      </c>
      <c r="AX281" s="14" t="s">
        <v>77</v>
      </c>
      <c r="AY281" s="216" t="s">
        <v>140</v>
      </c>
    </row>
    <row r="282" spans="1:65" s="2" customFormat="1" ht="37.9" customHeight="1">
      <c r="A282" s="36"/>
      <c r="B282" s="37"/>
      <c r="C282" s="175" t="s">
        <v>333</v>
      </c>
      <c r="D282" s="175" t="s">
        <v>144</v>
      </c>
      <c r="E282" s="176" t="s">
        <v>334</v>
      </c>
      <c r="F282" s="177" t="s">
        <v>335</v>
      </c>
      <c r="G282" s="178" t="s">
        <v>147</v>
      </c>
      <c r="H282" s="179">
        <v>8</v>
      </c>
      <c r="I282" s="180"/>
      <c r="J282" s="181">
        <f>ROUND(I282*H282,2)</f>
        <v>0</v>
      </c>
      <c r="K282" s="177" t="s">
        <v>148</v>
      </c>
      <c r="L282" s="41"/>
      <c r="M282" s="182" t="s">
        <v>19</v>
      </c>
      <c r="N282" s="183" t="s">
        <v>40</v>
      </c>
      <c r="O282" s="66"/>
      <c r="P282" s="184">
        <f>O282*H282</f>
        <v>0</v>
      </c>
      <c r="Q282" s="184">
        <v>0.28499999999999998</v>
      </c>
      <c r="R282" s="184">
        <f>Q282*H282</f>
        <v>2.2799999999999998</v>
      </c>
      <c r="S282" s="184">
        <v>0</v>
      </c>
      <c r="T282" s="185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6" t="s">
        <v>149</v>
      </c>
      <c r="AT282" s="186" t="s">
        <v>144</v>
      </c>
      <c r="AU282" s="186" t="s">
        <v>150</v>
      </c>
      <c r="AY282" s="19" t="s">
        <v>140</v>
      </c>
      <c r="BE282" s="187">
        <f>IF(N282="základní",J282,0)</f>
        <v>0</v>
      </c>
      <c r="BF282" s="187">
        <f>IF(N282="snížená",J282,0)</f>
        <v>0</v>
      </c>
      <c r="BG282" s="187">
        <f>IF(N282="zákl. přenesená",J282,0)</f>
        <v>0</v>
      </c>
      <c r="BH282" s="187">
        <f>IF(N282="sníž. přenesená",J282,0)</f>
        <v>0</v>
      </c>
      <c r="BI282" s="187">
        <f>IF(N282="nulová",J282,0)</f>
        <v>0</v>
      </c>
      <c r="BJ282" s="19" t="s">
        <v>77</v>
      </c>
      <c r="BK282" s="187">
        <f>ROUND(I282*H282,2)</f>
        <v>0</v>
      </c>
      <c r="BL282" s="19" t="s">
        <v>149</v>
      </c>
      <c r="BM282" s="186" t="s">
        <v>336</v>
      </c>
    </row>
    <row r="283" spans="1:65" s="2" customFormat="1" ht="29.25">
      <c r="A283" s="36"/>
      <c r="B283" s="37"/>
      <c r="C283" s="38"/>
      <c r="D283" s="188" t="s">
        <v>152</v>
      </c>
      <c r="E283" s="38"/>
      <c r="F283" s="189" t="s">
        <v>337</v>
      </c>
      <c r="G283" s="38"/>
      <c r="H283" s="38"/>
      <c r="I283" s="190"/>
      <c r="J283" s="38"/>
      <c r="K283" s="38"/>
      <c r="L283" s="41"/>
      <c r="M283" s="191"/>
      <c r="N283" s="192"/>
      <c r="O283" s="66"/>
      <c r="P283" s="66"/>
      <c r="Q283" s="66"/>
      <c r="R283" s="66"/>
      <c r="S283" s="66"/>
      <c r="T283" s="67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9" t="s">
        <v>152</v>
      </c>
      <c r="AU283" s="19" t="s">
        <v>150</v>
      </c>
    </row>
    <row r="284" spans="1:65" s="2" customFormat="1">
      <c r="A284" s="36"/>
      <c r="B284" s="37"/>
      <c r="C284" s="38"/>
      <c r="D284" s="193" t="s">
        <v>154</v>
      </c>
      <c r="E284" s="38"/>
      <c r="F284" s="194" t="s">
        <v>338</v>
      </c>
      <c r="G284" s="38"/>
      <c r="H284" s="38"/>
      <c r="I284" s="190"/>
      <c r="J284" s="38"/>
      <c r="K284" s="38"/>
      <c r="L284" s="41"/>
      <c r="M284" s="191"/>
      <c r="N284" s="192"/>
      <c r="O284" s="66"/>
      <c r="P284" s="66"/>
      <c r="Q284" s="66"/>
      <c r="R284" s="66"/>
      <c r="S284" s="66"/>
      <c r="T284" s="67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9" t="s">
        <v>154</v>
      </c>
      <c r="AU284" s="19" t="s">
        <v>150</v>
      </c>
    </row>
    <row r="285" spans="1:65" s="13" customFormat="1">
      <c r="B285" s="195"/>
      <c r="C285" s="196"/>
      <c r="D285" s="188" t="s">
        <v>156</v>
      </c>
      <c r="E285" s="197" t="s">
        <v>19</v>
      </c>
      <c r="F285" s="198" t="s">
        <v>157</v>
      </c>
      <c r="G285" s="196"/>
      <c r="H285" s="199">
        <v>8</v>
      </c>
      <c r="I285" s="200"/>
      <c r="J285" s="196"/>
      <c r="K285" s="196"/>
      <c r="L285" s="201"/>
      <c r="M285" s="202"/>
      <c r="N285" s="203"/>
      <c r="O285" s="203"/>
      <c r="P285" s="203"/>
      <c r="Q285" s="203"/>
      <c r="R285" s="203"/>
      <c r="S285" s="203"/>
      <c r="T285" s="204"/>
      <c r="AT285" s="205" t="s">
        <v>156</v>
      </c>
      <c r="AU285" s="205" t="s">
        <v>150</v>
      </c>
      <c r="AV285" s="13" t="s">
        <v>79</v>
      </c>
      <c r="AW285" s="13" t="s">
        <v>31</v>
      </c>
      <c r="AX285" s="13" t="s">
        <v>69</v>
      </c>
      <c r="AY285" s="205" t="s">
        <v>140</v>
      </c>
    </row>
    <row r="286" spans="1:65" s="14" customFormat="1">
      <c r="B286" s="206"/>
      <c r="C286" s="207"/>
      <c r="D286" s="188" t="s">
        <v>156</v>
      </c>
      <c r="E286" s="208" t="s">
        <v>19</v>
      </c>
      <c r="F286" s="209" t="s">
        <v>158</v>
      </c>
      <c r="G286" s="207"/>
      <c r="H286" s="210">
        <v>8</v>
      </c>
      <c r="I286" s="211"/>
      <c r="J286" s="207"/>
      <c r="K286" s="207"/>
      <c r="L286" s="212"/>
      <c r="M286" s="213"/>
      <c r="N286" s="214"/>
      <c r="O286" s="214"/>
      <c r="P286" s="214"/>
      <c r="Q286" s="214"/>
      <c r="R286" s="214"/>
      <c r="S286" s="214"/>
      <c r="T286" s="215"/>
      <c r="AT286" s="216" t="s">
        <v>156</v>
      </c>
      <c r="AU286" s="216" t="s">
        <v>150</v>
      </c>
      <c r="AV286" s="14" t="s">
        <v>150</v>
      </c>
      <c r="AW286" s="14" t="s">
        <v>31</v>
      </c>
      <c r="AX286" s="14" t="s">
        <v>77</v>
      </c>
      <c r="AY286" s="216" t="s">
        <v>140</v>
      </c>
    </row>
    <row r="287" spans="1:65" s="12" customFormat="1" ht="20.85" customHeight="1">
      <c r="B287" s="159"/>
      <c r="C287" s="160"/>
      <c r="D287" s="161" t="s">
        <v>68</v>
      </c>
      <c r="E287" s="173" t="s">
        <v>339</v>
      </c>
      <c r="F287" s="173" t="s">
        <v>340</v>
      </c>
      <c r="G287" s="160"/>
      <c r="H287" s="160"/>
      <c r="I287" s="163"/>
      <c r="J287" s="174">
        <f>BK287</f>
        <v>0</v>
      </c>
      <c r="K287" s="160"/>
      <c r="L287" s="165"/>
      <c r="M287" s="166"/>
      <c r="N287" s="167"/>
      <c r="O287" s="167"/>
      <c r="P287" s="168">
        <f>SUM(P288:P297)</f>
        <v>0</v>
      </c>
      <c r="Q287" s="167"/>
      <c r="R287" s="168">
        <f>SUM(R288:R297)</f>
        <v>2.09232</v>
      </c>
      <c r="S287" s="167"/>
      <c r="T287" s="169">
        <f>SUM(T288:T297)</f>
        <v>0</v>
      </c>
      <c r="AR287" s="170" t="s">
        <v>77</v>
      </c>
      <c r="AT287" s="171" t="s">
        <v>68</v>
      </c>
      <c r="AU287" s="171" t="s">
        <v>79</v>
      </c>
      <c r="AY287" s="170" t="s">
        <v>140</v>
      </c>
      <c r="BK287" s="172">
        <f>SUM(BK288:BK297)</f>
        <v>0</v>
      </c>
    </row>
    <row r="288" spans="1:65" s="2" customFormat="1" ht="33" customHeight="1">
      <c r="A288" s="36"/>
      <c r="B288" s="37"/>
      <c r="C288" s="175" t="s">
        <v>305</v>
      </c>
      <c r="D288" s="175" t="s">
        <v>144</v>
      </c>
      <c r="E288" s="176" t="s">
        <v>341</v>
      </c>
      <c r="F288" s="177" t="s">
        <v>342</v>
      </c>
      <c r="G288" s="178" t="s">
        <v>147</v>
      </c>
      <c r="H288" s="179">
        <v>8</v>
      </c>
      <c r="I288" s="180"/>
      <c r="J288" s="181">
        <f>ROUND(I288*H288,2)</f>
        <v>0</v>
      </c>
      <c r="K288" s="177" t="s">
        <v>148</v>
      </c>
      <c r="L288" s="41"/>
      <c r="M288" s="182" t="s">
        <v>19</v>
      </c>
      <c r="N288" s="183" t="s">
        <v>40</v>
      </c>
      <c r="O288" s="66"/>
      <c r="P288" s="184">
        <f>O288*H288</f>
        <v>0</v>
      </c>
      <c r="Q288" s="184">
        <v>0.13188</v>
      </c>
      <c r="R288" s="184">
        <f>Q288*H288</f>
        <v>1.05504</v>
      </c>
      <c r="S288" s="184">
        <v>0</v>
      </c>
      <c r="T288" s="185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6" t="s">
        <v>149</v>
      </c>
      <c r="AT288" s="186" t="s">
        <v>144</v>
      </c>
      <c r="AU288" s="186" t="s">
        <v>150</v>
      </c>
      <c r="AY288" s="19" t="s">
        <v>140</v>
      </c>
      <c r="BE288" s="187">
        <f>IF(N288="základní",J288,0)</f>
        <v>0</v>
      </c>
      <c r="BF288" s="187">
        <f>IF(N288="snížená",J288,0)</f>
        <v>0</v>
      </c>
      <c r="BG288" s="187">
        <f>IF(N288="zákl. přenesená",J288,0)</f>
        <v>0</v>
      </c>
      <c r="BH288" s="187">
        <f>IF(N288="sníž. přenesená",J288,0)</f>
        <v>0</v>
      </c>
      <c r="BI288" s="187">
        <f>IF(N288="nulová",J288,0)</f>
        <v>0</v>
      </c>
      <c r="BJ288" s="19" t="s">
        <v>77</v>
      </c>
      <c r="BK288" s="187">
        <f>ROUND(I288*H288,2)</f>
        <v>0</v>
      </c>
      <c r="BL288" s="19" t="s">
        <v>149</v>
      </c>
      <c r="BM288" s="186" t="s">
        <v>343</v>
      </c>
    </row>
    <row r="289" spans="1:65" s="2" customFormat="1" ht="29.25">
      <c r="A289" s="36"/>
      <c r="B289" s="37"/>
      <c r="C289" s="38"/>
      <c r="D289" s="188" t="s">
        <v>152</v>
      </c>
      <c r="E289" s="38"/>
      <c r="F289" s="189" t="s">
        <v>344</v>
      </c>
      <c r="G289" s="38"/>
      <c r="H289" s="38"/>
      <c r="I289" s="190"/>
      <c r="J289" s="38"/>
      <c r="K289" s="38"/>
      <c r="L289" s="41"/>
      <c r="M289" s="191"/>
      <c r="N289" s="192"/>
      <c r="O289" s="66"/>
      <c r="P289" s="66"/>
      <c r="Q289" s="66"/>
      <c r="R289" s="66"/>
      <c r="S289" s="66"/>
      <c r="T289" s="67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9" t="s">
        <v>152</v>
      </c>
      <c r="AU289" s="19" t="s">
        <v>150</v>
      </c>
    </row>
    <row r="290" spans="1:65" s="2" customFormat="1">
      <c r="A290" s="36"/>
      <c r="B290" s="37"/>
      <c r="C290" s="38"/>
      <c r="D290" s="193" t="s">
        <v>154</v>
      </c>
      <c r="E290" s="38"/>
      <c r="F290" s="194" t="s">
        <v>345</v>
      </c>
      <c r="G290" s="38"/>
      <c r="H290" s="38"/>
      <c r="I290" s="190"/>
      <c r="J290" s="38"/>
      <c r="K290" s="38"/>
      <c r="L290" s="41"/>
      <c r="M290" s="191"/>
      <c r="N290" s="192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154</v>
      </c>
      <c r="AU290" s="19" t="s">
        <v>150</v>
      </c>
    </row>
    <row r="291" spans="1:65" s="13" customFormat="1">
      <c r="B291" s="195"/>
      <c r="C291" s="196"/>
      <c r="D291" s="188" t="s">
        <v>156</v>
      </c>
      <c r="E291" s="197" t="s">
        <v>19</v>
      </c>
      <c r="F291" s="198" t="s">
        <v>157</v>
      </c>
      <c r="G291" s="196"/>
      <c r="H291" s="199">
        <v>8</v>
      </c>
      <c r="I291" s="200"/>
      <c r="J291" s="196"/>
      <c r="K291" s="196"/>
      <c r="L291" s="201"/>
      <c r="M291" s="202"/>
      <c r="N291" s="203"/>
      <c r="O291" s="203"/>
      <c r="P291" s="203"/>
      <c r="Q291" s="203"/>
      <c r="R291" s="203"/>
      <c r="S291" s="203"/>
      <c r="T291" s="204"/>
      <c r="AT291" s="205" t="s">
        <v>156</v>
      </c>
      <c r="AU291" s="205" t="s">
        <v>150</v>
      </c>
      <c r="AV291" s="13" t="s">
        <v>79</v>
      </c>
      <c r="AW291" s="13" t="s">
        <v>31</v>
      </c>
      <c r="AX291" s="13" t="s">
        <v>69</v>
      </c>
      <c r="AY291" s="205" t="s">
        <v>140</v>
      </c>
    </row>
    <row r="292" spans="1:65" s="14" customFormat="1">
      <c r="B292" s="206"/>
      <c r="C292" s="207"/>
      <c r="D292" s="188" t="s">
        <v>156</v>
      </c>
      <c r="E292" s="208" t="s">
        <v>19</v>
      </c>
      <c r="F292" s="209" t="s">
        <v>158</v>
      </c>
      <c r="G292" s="207"/>
      <c r="H292" s="210">
        <v>8</v>
      </c>
      <c r="I292" s="211"/>
      <c r="J292" s="207"/>
      <c r="K292" s="207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156</v>
      </c>
      <c r="AU292" s="216" t="s">
        <v>150</v>
      </c>
      <c r="AV292" s="14" t="s">
        <v>150</v>
      </c>
      <c r="AW292" s="14" t="s">
        <v>31</v>
      </c>
      <c r="AX292" s="14" t="s">
        <v>77</v>
      </c>
      <c r="AY292" s="216" t="s">
        <v>140</v>
      </c>
    </row>
    <row r="293" spans="1:65" s="2" customFormat="1" ht="33" customHeight="1">
      <c r="A293" s="36"/>
      <c r="B293" s="37"/>
      <c r="C293" s="175" t="s">
        <v>346</v>
      </c>
      <c r="D293" s="175" t="s">
        <v>144</v>
      </c>
      <c r="E293" s="176" t="s">
        <v>347</v>
      </c>
      <c r="F293" s="177" t="s">
        <v>348</v>
      </c>
      <c r="G293" s="178" t="s">
        <v>147</v>
      </c>
      <c r="H293" s="179">
        <v>8</v>
      </c>
      <c r="I293" s="180"/>
      <c r="J293" s="181">
        <f>ROUND(I293*H293,2)</f>
        <v>0</v>
      </c>
      <c r="K293" s="177" t="s">
        <v>148</v>
      </c>
      <c r="L293" s="41"/>
      <c r="M293" s="182" t="s">
        <v>19</v>
      </c>
      <c r="N293" s="183" t="s">
        <v>40</v>
      </c>
      <c r="O293" s="66"/>
      <c r="P293" s="184">
        <f>O293*H293</f>
        <v>0</v>
      </c>
      <c r="Q293" s="184">
        <v>0.12966</v>
      </c>
      <c r="R293" s="184">
        <f>Q293*H293</f>
        <v>1.03728</v>
      </c>
      <c r="S293" s="184">
        <v>0</v>
      </c>
      <c r="T293" s="185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6" t="s">
        <v>149</v>
      </c>
      <c r="AT293" s="186" t="s">
        <v>144</v>
      </c>
      <c r="AU293" s="186" t="s">
        <v>150</v>
      </c>
      <c r="AY293" s="19" t="s">
        <v>140</v>
      </c>
      <c r="BE293" s="187">
        <f>IF(N293="základní",J293,0)</f>
        <v>0</v>
      </c>
      <c r="BF293" s="187">
        <f>IF(N293="snížená",J293,0)</f>
        <v>0</v>
      </c>
      <c r="BG293" s="187">
        <f>IF(N293="zákl. přenesená",J293,0)</f>
        <v>0</v>
      </c>
      <c r="BH293" s="187">
        <f>IF(N293="sníž. přenesená",J293,0)</f>
        <v>0</v>
      </c>
      <c r="BI293" s="187">
        <f>IF(N293="nulová",J293,0)</f>
        <v>0</v>
      </c>
      <c r="BJ293" s="19" t="s">
        <v>77</v>
      </c>
      <c r="BK293" s="187">
        <f>ROUND(I293*H293,2)</f>
        <v>0</v>
      </c>
      <c r="BL293" s="19" t="s">
        <v>149</v>
      </c>
      <c r="BM293" s="186" t="s">
        <v>349</v>
      </c>
    </row>
    <row r="294" spans="1:65" s="2" customFormat="1" ht="29.25">
      <c r="A294" s="36"/>
      <c r="B294" s="37"/>
      <c r="C294" s="38"/>
      <c r="D294" s="188" t="s">
        <v>152</v>
      </c>
      <c r="E294" s="38"/>
      <c r="F294" s="189" t="s">
        <v>350</v>
      </c>
      <c r="G294" s="38"/>
      <c r="H294" s="38"/>
      <c r="I294" s="190"/>
      <c r="J294" s="38"/>
      <c r="K294" s="38"/>
      <c r="L294" s="41"/>
      <c r="M294" s="191"/>
      <c r="N294" s="192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152</v>
      </c>
      <c r="AU294" s="19" t="s">
        <v>150</v>
      </c>
    </row>
    <row r="295" spans="1:65" s="2" customFormat="1">
      <c r="A295" s="36"/>
      <c r="B295" s="37"/>
      <c r="C295" s="38"/>
      <c r="D295" s="193" t="s">
        <v>154</v>
      </c>
      <c r="E295" s="38"/>
      <c r="F295" s="194" t="s">
        <v>351</v>
      </c>
      <c r="G295" s="38"/>
      <c r="H295" s="38"/>
      <c r="I295" s="190"/>
      <c r="J295" s="38"/>
      <c r="K295" s="38"/>
      <c r="L295" s="41"/>
      <c r="M295" s="191"/>
      <c r="N295" s="192"/>
      <c r="O295" s="66"/>
      <c r="P295" s="66"/>
      <c r="Q295" s="66"/>
      <c r="R295" s="66"/>
      <c r="S295" s="66"/>
      <c r="T295" s="67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9" t="s">
        <v>154</v>
      </c>
      <c r="AU295" s="19" t="s">
        <v>150</v>
      </c>
    </row>
    <row r="296" spans="1:65" s="13" customFormat="1">
      <c r="B296" s="195"/>
      <c r="C296" s="196"/>
      <c r="D296" s="188" t="s">
        <v>156</v>
      </c>
      <c r="E296" s="197" t="s">
        <v>19</v>
      </c>
      <c r="F296" s="198" t="s">
        <v>157</v>
      </c>
      <c r="G296" s="196"/>
      <c r="H296" s="199">
        <v>8</v>
      </c>
      <c r="I296" s="200"/>
      <c r="J296" s="196"/>
      <c r="K296" s="196"/>
      <c r="L296" s="201"/>
      <c r="M296" s="202"/>
      <c r="N296" s="203"/>
      <c r="O296" s="203"/>
      <c r="P296" s="203"/>
      <c r="Q296" s="203"/>
      <c r="R296" s="203"/>
      <c r="S296" s="203"/>
      <c r="T296" s="204"/>
      <c r="AT296" s="205" t="s">
        <v>156</v>
      </c>
      <c r="AU296" s="205" t="s">
        <v>150</v>
      </c>
      <c r="AV296" s="13" t="s">
        <v>79</v>
      </c>
      <c r="AW296" s="13" t="s">
        <v>31</v>
      </c>
      <c r="AX296" s="13" t="s">
        <v>69</v>
      </c>
      <c r="AY296" s="205" t="s">
        <v>140</v>
      </c>
    </row>
    <row r="297" spans="1:65" s="14" customFormat="1">
      <c r="B297" s="206"/>
      <c r="C297" s="207"/>
      <c r="D297" s="188" t="s">
        <v>156</v>
      </c>
      <c r="E297" s="208" t="s">
        <v>19</v>
      </c>
      <c r="F297" s="209" t="s">
        <v>158</v>
      </c>
      <c r="G297" s="207"/>
      <c r="H297" s="210">
        <v>8</v>
      </c>
      <c r="I297" s="211"/>
      <c r="J297" s="207"/>
      <c r="K297" s="207"/>
      <c r="L297" s="212"/>
      <c r="M297" s="213"/>
      <c r="N297" s="214"/>
      <c r="O297" s="214"/>
      <c r="P297" s="214"/>
      <c r="Q297" s="214"/>
      <c r="R297" s="214"/>
      <c r="S297" s="214"/>
      <c r="T297" s="215"/>
      <c r="AT297" s="216" t="s">
        <v>156</v>
      </c>
      <c r="AU297" s="216" t="s">
        <v>150</v>
      </c>
      <c r="AV297" s="14" t="s">
        <v>150</v>
      </c>
      <c r="AW297" s="14" t="s">
        <v>31</v>
      </c>
      <c r="AX297" s="14" t="s">
        <v>77</v>
      </c>
      <c r="AY297" s="216" t="s">
        <v>140</v>
      </c>
    </row>
    <row r="298" spans="1:65" s="12" customFormat="1" ht="20.85" customHeight="1">
      <c r="B298" s="159"/>
      <c r="C298" s="160"/>
      <c r="D298" s="161" t="s">
        <v>68</v>
      </c>
      <c r="E298" s="173" t="s">
        <v>352</v>
      </c>
      <c r="F298" s="173" t="s">
        <v>353</v>
      </c>
      <c r="G298" s="160"/>
      <c r="H298" s="160"/>
      <c r="I298" s="163"/>
      <c r="J298" s="174">
        <f>BK298</f>
        <v>0</v>
      </c>
      <c r="K298" s="160"/>
      <c r="L298" s="165"/>
      <c r="M298" s="166"/>
      <c r="N298" s="167"/>
      <c r="O298" s="167"/>
      <c r="P298" s="168">
        <f>SUM(P299:P306)</f>
        <v>0</v>
      </c>
      <c r="Q298" s="167"/>
      <c r="R298" s="168">
        <f>SUM(R299:R306)</f>
        <v>4.3200000000000002E-2</v>
      </c>
      <c r="S298" s="167"/>
      <c r="T298" s="169">
        <f>SUM(T299:T306)</f>
        <v>0</v>
      </c>
      <c r="AR298" s="170" t="s">
        <v>77</v>
      </c>
      <c r="AT298" s="171" t="s">
        <v>68</v>
      </c>
      <c r="AU298" s="171" t="s">
        <v>79</v>
      </c>
      <c r="AY298" s="170" t="s">
        <v>140</v>
      </c>
      <c r="BK298" s="172">
        <f>SUM(BK299:BK306)</f>
        <v>0</v>
      </c>
    </row>
    <row r="299" spans="1:65" s="2" customFormat="1" ht="21.75" customHeight="1">
      <c r="A299" s="36"/>
      <c r="B299" s="37"/>
      <c r="C299" s="175" t="s">
        <v>354</v>
      </c>
      <c r="D299" s="175" t="s">
        <v>144</v>
      </c>
      <c r="E299" s="176" t="s">
        <v>355</v>
      </c>
      <c r="F299" s="177" t="s">
        <v>356</v>
      </c>
      <c r="G299" s="178" t="s">
        <v>166</v>
      </c>
      <c r="H299" s="179">
        <v>12</v>
      </c>
      <c r="I299" s="180"/>
      <c r="J299" s="181">
        <f>ROUND(I299*H299,2)</f>
        <v>0</v>
      </c>
      <c r="K299" s="177" t="s">
        <v>148</v>
      </c>
      <c r="L299" s="41"/>
      <c r="M299" s="182" t="s">
        <v>19</v>
      </c>
      <c r="N299" s="183" t="s">
        <v>40</v>
      </c>
      <c r="O299" s="66"/>
      <c r="P299" s="184">
        <f>O299*H299</f>
        <v>0</v>
      </c>
      <c r="Q299" s="184">
        <v>3.5999999999999999E-3</v>
      </c>
      <c r="R299" s="184">
        <f>Q299*H299</f>
        <v>4.3200000000000002E-2</v>
      </c>
      <c r="S299" s="184">
        <v>0</v>
      </c>
      <c r="T299" s="185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86" t="s">
        <v>149</v>
      </c>
      <c r="AT299" s="186" t="s">
        <v>144</v>
      </c>
      <c r="AU299" s="186" t="s">
        <v>150</v>
      </c>
      <c r="AY299" s="19" t="s">
        <v>140</v>
      </c>
      <c r="BE299" s="187">
        <f>IF(N299="základní",J299,0)</f>
        <v>0</v>
      </c>
      <c r="BF299" s="187">
        <f>IF(N299="snížená",J299,0)</f>
        <v>0</v>
      </c>
      <c r="BG299" s="187">
        <f>IF(N299="zákl. přenesená",J299,0)</f>
        <v>0</v>
      </c>
      <c r="BH299" s="187">
        <f>IF(N299="sníž. přenesená",J299,0)</f>
        <v>0</v>
      </c>
      <c r="BI299" s="187">
        <f>IF(N299="nulová",J299,0)</f>
        <v>0</v>
      </c>
      <c r="BJ299" s="19" t="s">
        <v>77</v>
      </c>
      <c r="BK299" s="187">
        <f>ROUND(I299*H299,2)</f>
        <v>0</v>
      </c>
      <c r="BL299" s="19" t="s">
        <v>149</v>
      </c>
      <c r="BM299" s="186" t="s">
        <v>357</v>
      </c>
    </row>
    <row r="300" spans="1:65" s="2" customFormat="1" ht="19.5">
      <c r="A300" s="36"/>
      <c r="B300" s="37"/>
      <c r="C300" s="38"/>
      <c r="D300" s="188" t="s">
        <v>152</v>
      </c>
      <c r="E300" s="38"/>
      <c r="F300" s="189" t="s">
        <v>358</v>
      </c>
      <c r="G300" s="38"/>
      <c r="H300" s="38"/>
      <c r="I300" s="190"/>
      <c r="J300" s="38"/>
      <c r="K300" s="38"/>
      <c r="L300" s="41"/>
      <c r="M300" s="191"/>
      <c r="N300" s="192"/>
      <c r="O300" s="66"/>
      <c r="P300" s="66"/>
      <c r="Q300" s="66"/>
      <c r="R300" s="66"/>
      <c r="S300" s="66"/>
      <c r="T300" s="67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9" t="s">
        <v>152</v>
      </c>
      <c r="AU300" s="19" t="s">
        <v>150</v>
      </c>
    </row>
    <row r="301" spans="1:65" s="2" customFormat="1">
      <c r="A301" s="36"/>
      <c r="B301" s="37"/>
      <c r="C301" s="38"/>
      <c r="D301" s="193" t="s">
        <v>154</v>
      </c>
      <c r="E301" s="38"/>
      <c r="F301" s="194" t="s">
        <v>359</v>
      </c>
      <c r="G301" s="38"/>
      <c r="H301" s="38"/>
      <c r="I301" s="190"/>
      <c r="J301" s="38"/>
      <c r="K301" s="38"/>
      <c r="L301" s="41"/>
      <c r="M301" s="191"/>
      <c r="N301" s="192"/>
      <c r="O301" s="66"/>
      <c r="P301" s="66"/>
      <c r="Q301" s="66"/>
      <c r="R301" s="66"/>
      <c r="S301" s="66"/>
      <c r="T301" s="67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9" t="s">
        <v>154</v>
      </c>
      <c r="AU301" s="19" t="s">
        <v>150</v>
      </c>
    </row>
    <row r="302" spans="1:65" s="13" customFormat="1">
      <c r="B302" s="195"/>
      <c r="C302" s="196"/>
      <c r="D302" s="188" t="s">
        <v>156</v>
      </c>
      <c r="E302" s="197" t="s">
        <v>19</v>
      </c>
      <c r="F302" s="198" t="s">
        <v>360</v>
      </c>
      <c r="G302" s="196"/>
      <c r="H302" s="199">
        <v>9</v>
      </c>
      <c r="I302" s="200"/>
      <c r="J302" s="196"/>
      <c r="K302" s="196"/>
      <c r="L302" s="201"/>
      <c r="M302" s="202"/>
      <c r="N302" s="203"/>
      <c r="O302" s="203"/>
      <c r="P302" s="203"/>
      <c r="Q302" s="203"/>
      <c r="R302" s="203"/>
      <c r="S302" s="203"/>
      <c r="T302" s="204"/>
      <c r="AT302" s="205" t="s">
        <v>156</v>
      </c>
      <c r="AU302" s="205" t="s">
        <v>150</v>
      </c>
      <c r="AV302" s="13" t="s">
        <v>79</v>
      </c>
      <c r="AW302" s="13" t="s">
        <v>31</v>
      </c>
      <c r="AX302" s="13" t="s">
        <v>69</v>
      </c>
      <c r="AY302" s="205" t="s">
        <v>140</v>
      </c>
    </row>
    <row r="303" spans="1:65" s="14" customFormat="1">
      <c r="B303" s="206"/>
      <c r="C303" s="207"/>
      <c r="D303" s="188" t="s">
        <v>156</v>
      </c>
      <c r="E303" s="208" t="s">
        <v>19</v>
      </c>
      <c r="F303" s="209" t="s">
        <v>158</v>
      </c>
      <c r="G303" s="207"/>
      <c r="H303" s="210">
        <v>9</v>
      </c>
      <c r="I303" s="211"/>
      <c r="J303" s="207"/>
      <c r="K303" s="207"/>
      <c r="L303" s="212"/>
      <c r="M303" s="213"/>
      <c r="N303" s="214"/>
      <c r="O303" s="214"/>
      <c r="P303" s="214"/>
      <c r="Q303" s="214"/>
      <c r="R303" s="214"/>
      <c r="S303" s="214"/>
      <c r="T303" s="215"/>
      <c r="AT303" s="216" t="s">
        <v>156</v>
      </c>
      <c r="AU303" s="216" t="s">
        <v>150</v>
      </c>
      <c r="AV303" s="14" t="s">
        <v>150</v>
      </c>
      <c r="AW303" s="14" t="s">
        <v>31</v>
      </c>
      <c r="AX303" s="14" t="s">
        <v>69</v>
      </c>
      <c r="AY303" s="216" t="s">
        <v>140</v>
      </c>
    </row>
    <row r="304" spans="1:65" s="13" customFormat="1">
      <c r="B304" s="195"/>
      <c r="C304" s="196"/>
      <c r="D304" s="188" t="s">
        <v>156</v>
      </c>
      <c r="E304" s="197" t="s">
        <v>19</v>
      </c>
      <c r="F304" s="198" t="s">
        <v>361</v>
      </c>
      <c r="G304" s="196"/>
      <c r="H304" s="199">
        <v>3</v>
      </c>
      <c r="I304" s="200"/>
      <c r="J304" s="196"/>
      <c r="K304" s="196"/>
      <c r="L304" s="201"/>
      <c r="M304" s="202"/>
      <c r="N304" s="203"/>
      <c r="O304" s="203"/>
      <c r="P304" s="203"/>
      <c r="Q304" s="203"/>
      <c r="R304" s="203"/>
      <c r="S304" s="203"/>
      <c r="T304" s="204"/>
      <c r="AT304" s="205" t="s">
        <v>156</v>
      </c>
      <c r="AU304" s="205" t="s">
        <v>150</v>
      </c>
      <c r="AV304" s="13" t="s">
        <v>79</v>
      </c>
      <c r="AW304" s="13" t="s">
        <v>31</v>
      </c>
      <c r="AX304" s="13" t="s">
        <v>69</v>
      </c>
      <c r="AY304" s="205" t="s">
        <v>140</v>
      </c>
    </row>
    <row r="305" spans="1:65" s="14" customFormat="1">
      <c r="B305" s="206"/>
      <c r="C305" s="207"/>
      <c r="D305" s="188" t="s">
        <v>156</v>
      </c>
      <c r="E305" s="208" t="s">
        <v>19</v>
      </c>
      <c r="F305" s="209" t="s">
        <v>158</v>
      </c>
      <c r="G305" s="207"/>
      <c r="H305" s="210">
        <v>3</v>
      </c>
      <c r="I305" s="211"/>
      <c r="J305" s="207"/>
      <c r="K305" s="207"/>
      <c r="L305" s="212"/>
      <c r="M305" s="213"/>
      <c r="N305" s="214"/>
      <c r="O305" s="214"/>
      <c r="P305" s="214"/>
      <c r="Q305" s="214"/>
      <c r="R305" s="214"/>
      <c r="S305" s="214"/>
      <c r="T305" s="215"/>
      <c r="AT305" s="216" t="s">
        <v>156</v>
      </c>
      <c r="AU305" s="216" t="s">
        <v>150</v>
      </c>
      <c r="AV305" s="14" t="s">
        <v>150</v>
      </c>
      <c r="AW305" s="14" t="s">
        <v>31</v>
      </c>
      <c r="AX305" s="14" t="s">
        <v>69</v>
      </c>
      <c r="AY305" s="216" t="s">
        <v>140</v>
      </c>
    </row>
    <row r="306" spans="1:65" s="15" customFormat="1">
      <c r="B306" s="217"/>
      <c r="C306" s="218"/>
      <c r="D306" s="188" t="s">
        <v>156</v>
      </c>
      <c r="E306" s="219" t="s">
        <v>19</v>
      </c>
      <c r="F306" s="220" t="s">
        <v>171</v>
      </c>
      <c r="G306" s="218"/>
      <c r="H306" s="221">
        <v>12</v>
      </c>
      <c r="I306" s="222"/>
      <c r="J306" s="218"/>
      <c r="K306" s="218"/>
      <c r="L306" s="223"/>
      <c r="M306" s="224"/>
      <c r="N306" s="225"/>
      <c r="O306" s="225"/>
      <c r="P306" s="225"/>
      <c r="Q306" s="225"/>
      <c r="R306" s="225"/>
      <c r="S306" s="225"/>
      <c r="T306" s="226"/>
      <c r="AT306" s="227" t="s">
        <v>156</v>
      </c>
      <c r="AU306" s="227" t="s">
        <v>150</v>
      </c>
      <c r="AV306" s="15" t="s">
        <v>149</v>
      </c>
      <c r="AW306" s="15" t="s">
        <v>31</v>
      </c>
      <c r="AX306" s="15" t="s">
        <v>77</v>
      </c>
      <c r="AY306" s="227" t="s">
        <v>140</v>
      </c>
    </row>
    <row r="307" spans="1:65" s="12" customFormat="1" ht="22.9" customHeight="1">
      <c r="B307" s="159"/>
      <c r="C307" s="160"/>
      <c r="D307" s="161" t="s">
        <v>68</v>
      </c>
      <c r="E307" s="173" t="s">
        <v>188</v>
      </c>
      <c r="F307" s="173" t="s">
        <v>362</v>
      </c>
      <c r="G307" s="160"/>
      <c r="H307" s="160"/>
      <c r="I307" s="163"/>
      <c r="J307" s="174">
        <f>BK307</f>
        <v>0</v>
      </c>
      <c r="K307" s="160"/>
      <c r="L307" s="165"/>
      <c r="M307" s="166"/>
      <c r="N307" s="167"/>
      <c r="O307" s="167"/>
      <c r="P307" s="168">
        <f>P308</f>
        <v>0</v>
      </c>
      <c r="Q307" s="167"/>
      <c r="R307" s="168">
        <f>R308</f>
        <v>0.78464782</v>
      </c>
      <c r="S307" s="167"/>
      <c r="T307" s="169">
        <f>T308</f>
        <v>0</v>
      </c>
      <c r="AR307" s="170" t="s">
        <v>77</v>
      </c>
      <c r="AT307" s="171" t="s">
        <v>68</v>
      </c>
      <c r="AU307" s="171" t="s">
        <v>77</v>
      </c>
      <c r="AY307" s="170" t="s">
        <v>140</v>
      </c>
      <c r="BK307" s="172">
        <f>BK308</f>
        <v>0</v>
      </c>
    </row>
    <row r="308" spans="1:65" s="12" customFormat="1" ht="20.85" customHeight="1">
      <c r="B308" s="159"/>
      <c r="C308" s="160"/>
      <c r="D308" s="161" t="s">
        <v>68</v>
      </c>
      <c r="E308" s="173" t="s">
        <v>363</v>
      </c>
      <c r="F308" s="173" t="s">
        <v>364</v>
      </c>
      <c r="G308" s="160"/>
      <c r="H308" s="160"/>
      <c r="I308" s="163"/>
      <c r="J308" s="174">
        <f>BK308</f>
        <v>0</v>
      </c>
      <c r="K308" s="160"/>
      <c r="L308" s="165"/>
      <c r="M308" s="166"/>
      <c r="N308" s="167"/>
      <c r="O308" s="167"/>
      <c r="P308" s="168">
        <f>SUM(P309:P317)</f>
        <v>0</v>
      </c>
      <c r="Q308" s="167"/>
      <c r="R308" s="168">
        <f>SUM(R309:R317)</f>
        <v>0.78464782</v>
      </c>
      <c r="S308" s="167"/>
      <c r="T308" s="169">
        <f>SUM(T309:T317)</f>
        <v>0</v>
      </c>
      <c r="AR308" s="170" t="s">
        <v>77</v>
      </c>
      <c r="AT308" s="171" t="s">
        <v>68</v>
      </c>
      <c r="AU308" s="171" t="s">
        <v>79</v>
      </c>
      <c r="AY308" s="170" t="s">
        <v>140</v>
      </c>
      <c r="BK308" s="172">
        <f>SUM(BK309:BK317)</f>
        <v>0</v>
      </c>
    </row>
    <row r="309" spans="1:65" s="2" customFormat="1" ht="33" customHeight="1">
      <c r="A309" s="36"/>
      <c r="B309" s="37"/>
      <c r="C309" s="175" t="s">
        <v>365</v>
      </c>
      <c r="D309" s="175" t="s">
        <v>144</v>
      </c>
      <c r="E309" s="176" t="s">
        <v>366</v>
      </c>
      <c r="F309" s="177" t="s">
        <v>367</v>
      </c>
      <c r="G309" s="178" t="s">
        <v>176</v>
      </c>
      <c r="H309" s="179">
        <v>0.34100000000000003</v>
      </c>
      <c r="I309" s="180"/>
      <c r="J309" s="181">
        <f>ROUND(I309*H309,2)</f>
        <v>0</v>
      </c>
      <c r="K309" s="177" t="s">
        <v>148</v>
      </c>
      <c r="L309" s="41"/>
      <c r="M309" s="182" t="s">
        <v>19</v>
      </c>
      <c r="N309" s="183" t="s">
        <v>40</v>
      </c>
      <c r="O309" s="66"/>
      <c r="P309" s="184">
        <f>O309*H309</f>
        <v>0</v>
      </c>
      <c r="Q309" s="184">
        <v>2.3010199999999998</v>
      </c>
      <c r="R309" s="184">
        <f>Q309*H309</f>
        <v>0.78464782</v>
      </c>
      <c r="S309" s="184">
        <v>0</v>
      </c>
      <c r="T309" s="185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86" t="s">
        <v>149</v>
      </c>
      <c r="AT309" s="186" t="s">
        <v>144</v>
      </c>
      <c r="AU309" s="186" t="s">
        <v>150</v>
      </c>
      <c r="AY309" s="19" t="s">
        <v>140</v>
      </c>
      <c r="BE309" s="187">
        <f>IF(N309="základní",J309,0)</f>
        <v>0</v>
      </c>
      <c r="BF309" s="187">
        <f>IF(N309="snížená",J309,0)</f>
        <v>0</v>
      </c>
      <c r="BG309" s="187">
        <f>IF(N309="zákl. přenesená",J309,0)</f>
        <v>0</v>
      </c>
      <c r="BH309" s="187">
        <f>IF(N309="sníž. přenesená",J309,0)</f>
        <v>0</v>
      </c>
      <c r="BI309" s="187">
        <f>IF(N309="nulová",J309,0)</f>
        <v>0</v>
      </c>
      <c r="BJ309" s="19" t="s">
        <v>77</v>
      </c>
      <c r="BK309" s="187">
        <f>ROUND(I309*H309,2)</f>
        <v>0</v>
      </c>
      <c r="BL309" s="19" t="s">
        <v>149</v>
      </c>
      <c r="BM309" s="186" t="s">
        <v>368</v>
      </c>
    </row>
    <row r="310" spans="1:65" s="2" customFormat="1" ht="19.5">
      <c r="A310" s="36"/>
      <c r="B310" s="37"/>
      <c r="C310" s="38"/>
      <c r="D310" s="188" t="s">
        <v>152</v>
      </c>
      <c r="E310" s="38"/>
      <c r="F310" s="189" t="s">
        <v>369</v>
      </c>
      <c r="G310" s="38"/>
      <c r="H310" s="38"/>
      <c r="I310" s="190"/>
      <c r="J310" s="38"/>
      <c r="K310" s="38"/>
      <c r="L310" s="41"/>
      <c r="M310" s="191"/>
      <c r="N310" s="192"/>
      <c r="O310" s="66"/>
      <c r="P310" s="66"/>
      <c r="Q310" s="66"/>
      <c r="R310" s="66"/>
      <c r="S310" s="66"/>
      <c r="T310" s="67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9" t="s">
        <v>152</v>
      </c>
      <c r="AU310" s="19" t="s">
        <v>150</v>
      </c>
    </row>
    <row r="311" spans="1:65" s="2" customFormat="1">
      <c r="A311" s="36"/>
      <c r="B311" s="37"/>
      <c r="C311" s="38"/>
      <c r="D311" s="193" t="s">
        <v>154</v>
      </c>
      <c r="E311" s="38"/>
      <c r="F311" s="194" t="s">
        <v>370</v>
      </c>
      <c r="G311" s="38"/>
      <c r="H311" s="38"/>
      <c r="I311" s="190"/>
      <c r="J311" s="38"/>
      <c r="K311" s="38"/>
      <c r="L311" s="41"/>
      <c r="M311" s="191"/>
      <c r="N311" s="192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9" t="s">
        <v>154</v>
      </c>
      <c r="AU311" s="19" t="s">
        <v>150</v>
      </c>
    </row>
    <row r="312" spans="1:65" s="13" customFormat="1">
      <c r="B312" s="195"/>
      <c r="C312" s="196"/>
      <c r="D312" s="188" t="s">
        <v>156</v>
      </c>
      <c r="E312" s="197" t="s">
        <v>19</v>
      </c>
      <c r="F312" s="198" t="s">
        <v>371</v>
      </c>
      <c r="G312" s="196"/>
      <c r="H312" s="199">
        <v>0.21</v>
      </c>
      <c r="I312" s="200"/>
      <c r="J312" s="196"/>
      <c r="K312" s="196"/>
      <c r="L312" s="201"/>
      <c r="M312" s="202"/>
      <c r="N312" s="203"/>
      <c r="O312" s="203"/>
      <c r="P312" s="203"/>
      <c r="Q312" s="203"/>
      <c r="R312" s="203"/>
      <c r="S312" s="203"/>
      <c r="T312" s="204"/>
      <c r="AT312" s="205" t="s">
        <v>156</v>
      </c>
      <c r="AU312" s="205" t="s">
        <v>150</v>
      </c>
      <c r="AV312" s="13" t="s">
        <v>79</v>
      </c>
      <c r="AW312" s="13" t="s">
        <v>31</v>
      </c>
      <c r="AX312" s="13" t="s">
        <v>69</v>
      </c>
      <c r="AY312" s="205" t="s">
        <v>140</v>
      </c>
    </row>
    <row r="313" spans="1:65" s="14" customFormat="1">
      <c r="B313" s="206"/>
      <c r="C313" s="207"/>
      <c r="D313" s="188" t="s">
        <v>156</v>
      </c>
      <c r="E313" s="208" t="s">
        <v>19</v>
      </c>
      <c r="F313" s="209" t="s">
        <v>158</v>
      </c>
      <c r="G313" s="207"/>
      <c r="H313" s="210">
        <v>0.21</v>
      </c>
      <c r="I313" s="211"/>
      <c r="J313" s="207"/>
      <c r="K313" s="207"/>
      <c r="L313" s="212"/>
      <c r="M313" s="213"/>
      <c r="N313" s="214"/>
      <c r="O313" s="214"/>
      <c r="P313" s="214"/>
      <c r="Q313" s="214"/>
      <c r="R313" s="214"/>
      <c r="S313" s="214"/>
      <c r="T313" s="215"/>
      <c r="AT313" s="216" t="s">
        <v>156</v>
      </c>
      <c r="AU313" s="216" t="s">
        <v>150</v>
      </c>
      <c r="AV313" s="14" t="s">
        <v>150</v>
      </c>
      <c r="AW313" s="14" t="s">
        <v>31</v>
      </c>
      <c r="AX313" s="14" t="s">
        <v>69</v>
      </c>
      <c r="AY313" s="216" t="s">
        <v>140</v>
      </c>
    </row>
    <row r="314" spans="1:65" s="13" customFormat="1">
      <c r="B314" s="195"/>
      <c r="C314" s="196"/>
      <c r="D314" s="188" t="s">
        <v>156</v>
      </c>
      <c r="E314" s="197" t="s">
        <v>19</v>
      </c>
      <c r="F314" s="198" t="s">
        <v>372</v>
      </c>
      <c r="G314" s="196"/>
      <c r="H314" s="199">
        <v>0.1</v>
      </c>
      <c r="I314" s="200"/>
      <c r="J314" s="196"/>
      <c r="K314" s="196"/>
      <c r="L314" s="201"/>
      <c r="M314" s="202"/>
      <c r="N314" s="203"/>
      <c r="O314" s="203"/>
      <c r="P314" s="203"/>
      <c r="Q314" s="203"/>
      <c r="R314" s="203"/>
      <c r="S314" s="203"/>
      <c r="T314" s="204"/>
      <c r="AT314" s="205" t="s">
        <v>156</v>
      </c>
      <c r="AU314" s="205" t="s">
        <v>150</v>
      </c>
      <c r="AV314" s="13" t="s">
        <v>79</v>
      </c>
      <c r="AW314" s="13" t="s">
        <v>31</v>
      </c>
      <c r="AX314" s="13" t="s">
        <v>69</v>
      </c>
      <c r="AY314" s="205" t="s">
        <v>140</v>
      </c>
    </row>
    <row r="315" spans="1:65" s="14" customFormat="1">
      <c r="B315" s="206"/>
      <c r="C315" s="207"/>
      <c r="D315" s="188" t="s">
        <v>156</v>
      </c>
      <c r="E315" s="208" t="s">
        <v>19</v>
      </c>
      <c r="F315" s="209" t="s">
        <v>158</v>
      </c>
      <c r="G315" s="207"/>
      <c r="H315" s="210">
        <v>0.1</v>
      </c>
      <c r="I315" s="211"/>
      <c r="J315" s="207"/>
      <c r="K315" s="207"/>
      <c r="L315" s="212"/>
      <c r="M315" s="213"/>
      <c r="N315" s="214"/>
      <c r="O315" s="214"/>
      <c r="P315" s="214"/>
      <c r="Q315" s="214"/>
      <c r="R315" s="214"/>
      <c r="S315" s="214"/>
      <c r="T315" s="215"/>
      <c r="AT315" s="216" t="s">
        <v>156</v>
      </c>
      <c r="AU315" s="216" t="s">
        <v>150</v>
      </c>
      <c r="AV315" s="14" t="s">
        <v>150</v>
      </c>
      <c r="AW315" s="14" t="s">
        <v>31</v>
      </c>
      <c r="AX315" s="14" t="s">
        <v>69</v>
      </c>
      <c r="AY315" s="216" t="s">
        <v>140</v>
      </c>
    </row>
    <row r="316" spans="1:65" s="15" customFormat="1">
      <c r="B316" s="217"/>
      <c r="C316" s="218"/>
      <c r="D316" s="188" t="s">
        <v>156</v>
      </c>
      <c r="E316" s="219" t="s">
        <v>19</v>
      </c>
      <c r="F316" s="220" t="s">
        <v>171</v>
      </c>
      <c r="G316" s="218"/>
      <c r="H316" s="221">
        <v>0.31</v>
      </c>
      <c r="I316" s="222"/>
      <c r="J316" s="218"/>
      <c r="K316" s="218"/>
      <c r="L316" s="223"/>
      <c r="M316" s="224"/>
      <c r="N316" s="225"/>
      <c r="O316" s="225"/>
      <c r="P316" s="225"/>
      <c r="Q316" s="225"/>
      <c r="R316" s="225"/>
      <c r="S316" s="225"/>
      <c r="T316" s="226"/>
      <c r="AT316" s="227" t="s">
        <v>156</v>
      </c>
      <c r="AU316" s="227" t="s">
        <v>150</v>
      </c>
      <c r="AV316" s="15" t="s">
        <v>149</v>
      </c>
      <c r="AW316" s="15" t="s">
        <v>31</v>
      </c>
      <c r="AX316" s="15" t="s">
        <v>69</v>
      </c>
      <c r="AY316" s="227" t="s">
        <v>140</v>
      </c>
    </row>
    <row r="317" spans="1:65" s="13" customFormat="1">
      <c r="B317" s="195"/>
      <c r="C317" s="196"/>
      <c r="D317" s="188" t="s">
        <v>156</v>
      </c>
      <c r="E317" s="197" t="s">
        <v>19</v>
      </c>
      <c r="F317" s="198" t="s">
        <v>373</v>
      </c>
      <c r="G317" s="196"/>
      <c r="H317" s="199">
        <v>0.34100000000000003</v>
      </c>
      <c r="I317" s="200"/>
      <c r="J317" s="196"/>
      <c r="K317" s="196"/>
      <c r="L317" s="201"/>
      <c r="M317" s="202"/>
      <c r="N317" s="203"/>
      <c r="O317" s="203"/>
      <c r="P317" s="203"/>
      <c r="Q317" s="203"/>
      <c r="R317" s="203"/>
      <c r="S317" s="203"/>
      <c r="T317" s="204"/>
      <c r="AT317" s="205" t="s">
        <v>156</v>
      </c>
      <c r="AU317" s="205" t="s">
        <v>150</v>
      </c>
      <c r="AV317" s="13" t="s">
        <v>79</v>
      </c>
      <c r="AW317" s="13" t="s">
        <v>31</v>
      </c>
      <c r="AX317" s="13" t="s">
        <v>77</v>
      </c>
      <c r="AY317" s="205" t="s">
        <v>140</v>
      </c>
    </row>
    <row r="318" spans="1:65" s="12" customFormat="1" ht="22.9" customHeight="1">
      <c r="B318" s="159"/>
      <c r="C318" s="160"/>
      <c r="D318" s="161" t="s">
        <v>68</v>
      </c>
      <c r="E318" s="173" t="s">
        <v>214</v>
      </c>
      <c r="F318" s="173" t="s">
        <v>374</v>
      </c>
      <c r="G318" s="160"/>
      <c r="H318" s="160"/>
      <c r="I318" s="163"/>
      <c r="J318" s="174">
        <f>BK318</f>
        <v>0</v>
      </c>
      <c r="K318" s="160"/>
      <c r="L318" s="165"/>
      <c r="M318" s="166"/>
      <c r="N318" s="167"/>
      <c r="O318" s="167"/>
      <c r="P318" s="168">
        <f>P319+P340+P346+P357+P386</f>
        <v>0</v>
      </c>
      <c r="Q318" s="167"/>
      <c r="R318" s="168">
        <f>R319+R340+R346+R357+R386</f>
        <v>0.61820360000000008</v>
      </c>
      <c r="S318" s="167"/>
      <c r="T318" s="169">
        <f>T319+T340+T346+T357+T386</f>
        <v>1.9995000000000003</v>
      </c>
      <c r="AR318" s="170" t="s">
        <v>77</v>
      </c>
      <c r="AT318" s="171" t="s">
        <v>68</v>
      </c>
      <c r="AU318" s="171" t="s">
        <v>77</v>
      </c>
      <c r="AY318" s="170" t="s">
        <v>140</v>
      </c>
      <c r="BK318" s="172">
        <f>BK319+BK340+BK346+BK357+BK386</f>
        <v>0</v>
      </c>
    </row>
    <row r="319" spans="1:65" s="12" customFormat="1" ht="20.85" customHeight="1">
      <c r="B319" s="159"/>
      <c r="C319" s="160"/>
      <c r="D319" s="161" t="s">
        <v>68</v>
      </c>
      <c r="E319" s="173" t="s">
        <v>375</v>
      </c>
      <c r="F319" s="173" t="s">
        <v>376</v>
      </c>
      <c r="G319" s="160"/>
      <c r="H319" s="160"/>
      <c r="I319" s="163"/>
      <c r="J319" s="174">
        <f>BK319</f>
        <v>0</v>
      </c>
      <c r="K319" s="160"/>
      <c r="L319" s="165"/>
      <c r="M319" s="166"/>
      <c r="N319" s="167"/>
      <c r="O319" s="167"/>
      <c r="P319" s="168">
        <f>SUM(P320:P339)</f>
        <v>0</v>
      </c>
      <c r="Q319" s="167"/>
      <c r="R319" s="168">
        <f>SUM(R320:R339)</f>
        <v>0.61746960000000006</v>
      </c>
      <c r="S319" s="167"/>
      <c r="T319" s="169">
        <f>SUM(T320:T339)</f>
        <v>0</v>
      </c>
      <c r="AR319" s="170" t="s">
        <v>77</v>
      </c>
      <c r="AT319" s="171" t="s">
        <v>68</v>
      </c>
      <c r="AU319" s="171" t="s">
        <v>79</v>
      </c>
      <c r="AY319" s="170" t="s">
        <v>140</v>
      </c>
      <c r="BK319" s="172">
        <f>SUM(BK320:BK339)</f>
        <v>0</v>
      </c>
    </row>
    <row r="320" spans="1:65" s="2" customFormat="1" ht="33" customHeight="1">
      <c r="A320" s="36"/>
      <c r="B320" s="37"/>
      <c r="C320" s="175" t="s">
        <v>377</v>
      </c>
      <c r="D320" s="175" t="s">
        <v>144</v>
      </c>
      <c r="E320" s="176" t="s">
        <v>378</v>
      </c>
      <c r="F320" s="177" t="s">
        <v>379</v>
      </c>
      <c r="G320" s="178" t="s">
        <v>166</v>
      </c>
      <c r="H320" s="179">
        <v>3</v>
      </c>
      <c r="I320" s="180"/>
      <c r="J320" s="181">
        <f>ROUND(I320*H320,2)</f>
        <v>0</v>
      </c>
      <c r="K320" s="177" t="s">
        <v>148</v>
      </c>
      <c r="L320" s="41"/>
      <c r="M320" s="182" t="s">
        <v>19</v>
      </c>
      <c r="N320" s="183" t="s">
        <v>40</v>
      </c>
      <c r="O320" s="66"/>
      <c r="P320" s="184">
        <f>O320*H320</f>
        <v>0</v>
      </c>
      <c r="Q320" s="184">
        <v>0.1295</v>
      </c>
      <c r="R320" s="184">
        <f>Q320*H320</f>
        <v>0.38850000000000001</v>
      </c>
      <c r="S320" s="184">
        <v>0</v>
      </c>
      <c r="T320" s="185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86" t="s">
        <v>149</v>
      </c>
      <c r="AT320" s="186" t="s">
        <v>144</v>
      </c>
      <c r="AU320" s="186" t="s">
        <v>150</v>
      </c>
      <c r="AY320" s="19" t="s">
        <v>140</v>
      </c>
      <c r="BE320" s="187">
        <f>IF(N320="základní",J320,0)</f>
        <v>0</v>
      </c>
      <c r="BF320" s="187">
        <f>IF(N320="snížená",J320,0)</f>
        <v>0</v>
      </c>
      <c r="BG320" s="187">
        <f>IF(N320="zákl. přenesená",J320,0)</f>
        <v>0</v>
      </c>
      <c r="BH320" s="187">
        <f>IF(N320="sníž. přenesená",J320,0)</f>
        <v>0</v>
      </c>
      <c r="BI320" s="187">
        <f>IF(N320="nulová",J320,0)</f>
        <v>0</v>
      </c>
      <c r="BJ320" s="19" t="s">
        <v>77</v>
      </c>
      <c r="BK320" s="187">
        <f>ROUND(I320*H320,2)</f>
        <v>0</v>
      </c>
      <c r="BL320" s="19" t="s">
        <v>149</v>
      </c>
      <c r="BM320" s="186" t="s">
        <v>380</v>
      </c>
    </row>
    <row r="321" spans="1:65" s="2" customFormat="1" ht="29.25">
      <c r="A321" s="36"/>
      <c r="B321" s="37"/>
      <c r="C321" s="38"/>
      <c r="D321" s="188" t="s">
        <v>152</v>
      </c>
      <c r="E321" s="38"/>
      <c r="F321" s="189" t="s">
        <v>381</v>
      </c>
      <c r="G321" s="38"/>
      <c r="H321" s="38"/>
      <c r="I321" s="190"/>
      <c r="J321" s="38"/>
      <c r="K321" s="38"/>
      <c r="L321" s="41"/>
      <c r="M321" s="191"/>
      <c r="N321" s="192"/>
      <c r="O321" s="66"/>
      <c r="P321" s="66"/>
      <c r="Q321" s="66"/>
      <c r="R321" s="66"/>
      <c r="S321" s="66"/>
      <c r="T321" s="67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9" t="s">
        <v>152</v>
      </c>
      <c r="AU321" s="19" t="s">
        <v>150</v>
      </c>
    </row>
    <row r="322" spans="1:65" s="2" customFormat="1">
      <c r="A322" s="36"/>
      <c r="B322" s="37"/>
      <c r="C322" s="38"/>
      <c r="D322" s="193" t="s">
        <v>154</v>
      </c>
      <c r="E322" s="38"/>
      <c r="F322" s="194" t="s">
        <v>382</v>
      </c>
      <c r="G322" s="38"/>
      <c r="H322" s="38"/>
      <c r="I322" s="190"/>
      <c r="J322" s="38"/>
      <c r="K322" s="38"/>
      <c r="L322" s="41"/>
      <c r="M322" s="191"/>
      <c r="N322" s="192"/>
      <c r="O322" s="66"/>
      <c r="P322" s="66"/>
      <c r="Q322" s="66"/>
      <c r="R322" s="66"/>
      <c r="S322" s="66"/>
      <c r="T322" s="67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9" t="s">
        <v>154</v>
      </c>
      <c r="AU322" s="19" t="s">
        <v>150</v>
      </c>
    </row>
    <row r="323" spans="1:65" s="13" customFormat="1">
      <c r="B323" s="195"/>
      <c r="C323" s="196"/>
      <c r="D323" s="188" t="s">
        <v>156</v>
      </c>
      <c r="E323" s="197" t="s">
        <v>19</v>
      </c>
      <c r="F323" s="198" t="s">
        <v>150</v>
      </c>
      <c r="G323" s="196"/>
      <c r="H323" s="199">
        <v>3</v>
      </c>
      <c r="I323" s="200"/>
      <c r="J323" s="196"/>
      <c r="K323" s="196"/>
      <c r="L323" s="201"/>
      <c r="M323" s="202"/>
      <c r="N323" s="203"/>
      <c r="O323" s="203"/>
      <c r="P323" s="203"/>
      <c r="Q323" s="203"/>
      <c r="R323" s="203"/>
      <c r="S323" s="203"/>
      <c r="T323" s="204"/>
      <c r="AT323" s="205" t="s">
        <v>156</v>
      </c>
      <c r="AU323" s="205" t="s">
        <v>150</v>
      </c>
      <c r="AV323" s="13" t="s">
        <v>79</v>
      </c>
      <c r="AW323" s="13" t="s">
        <v>31</v>
      </c>
      <c r="AX323" s="13" t="s">
        <v>77</v>
      </c>
      <c r="AY323" s="205" t="s">
        <v>140</v>
      </c>
    </row>
    <row r="324" spans="1:65" s="2" customFormat="1" ht="16.5" customHeight="1">
      <c r="A324" s="36"/>
      <c r="B324" s="37"/>
      <c r="C324" s="238" t="s">
        <v>383</v>
      </c>
      <c r="D324" s="238" t="s">
        <v>264</v>
      </c>
      <c r="E324" s="239" t="s">
        <v>384</v>
      </c>
      <c r="F324" s="240" t="s">
        <v>385</v>
      </c>
      <c r="G324" s="241" t="s">
        <v>166</v>
      </c>
      <c r="H324" s="242">
        <v>4.08</v>
      </c>
      <c r="I324" s="243"/>
      <c r="J324" s="244">
        <f>ROUND(I324*H324,2)</f>
        <v>0</v>
      </c>
      <c r="K324" s="240" t="s">
        <v>148</v>
      </c>
      <c r="L324" s="245"/>
      <c r="M324" s="246" t="s">
        <v>19</v>
      </c>
      <c r="N324" s="247" t="s">
        <v>40</v>
      </c>
      <c r="O324" s="66"/>
      <c r="P324" s="184">
        <f>O324*H324</f>
        <v>0</v>
      </c>
      <c r="Q324" s="184">
        <v>5.6120000000000003E-2</v>
      </c>
      <c r="R324" s="184">
        <f>Q324*H324</f>
        <v>0.22896960000000002</v>
      </c>
      <c r="S324" s="184">
        <v>0</v>
      </c>
      <c r="T324" s="185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86" t="s">
        <v>157</v>
      </c>
      <c r="AT324" s="186" t="s">
        <v>264</v>
      </c>
      <c r="AU324" s="186" t="s">
        <v>150</v>
      </c>
      <c r="AY324" s="19" t="s">
        <v>140</v>
      </c>
      <c r="BE324" s="187">
        <f>IF(N324="základní",J324,0)</f>
        <v>0</v>
      </c>
      <c r="BF324" s="187">
        <f>IF(N324="snížená",J324,0)</f>
        <v>0</v>
      </c>
      <c r="BG324" s="187">
        <f>IF(N324="zákl. přenesená",J324,0)</f>
        <v>0</v>
      </c>
      <c r="BH324" s="187">
        <f>IF(N324="sníž. přenesená",J324,0)</f>
        <v>0</v>
      </c>
      <c r="BI324" s="187">
        <f>IF(N324="nulová",J324,0)</f>
        <v>0</v>
      </c>
      <c r="BJ324" s="19" t="s">
        <v>77</v>
      </c>
      <c r="BK324" s="187">
        <f>ROUND(I324*H324,2)</f>
        <v>0</v>
      </c>
      <c r="BL324" s="19" t="s">
        <v>149</v>
      </c>
      <c r="BM324" s="186" t="s">
        <v>386</v>
      </c>
    </row>
    <row r="325" spans="1:65" s="2" customFormat="1">
      <c r="A325" s="36"/>
      <c r="B325" s="37"/>
      <c r="C325" s="38"/>
      <c r="D325" s="188" t="s">
        <v>152</v>
      </c>
      <c r="E325" s="38"/>
      <c r="F325" s="189" t="s">
        <v>385</v>
      </c>
      <c r="G325" s="38"/>
      <c r="H325" s="38"/>
      <c r="I325" s="190"/>
      <c r="J325" s="38"/>
      <c r="K325" s="38"/>
      <c r="L325" s="41"/>
      <c r="M325" s="191"/>
      <c r="N325" s="192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152</v>
      </c>
      <c r="AU325" s="19" t="s">
        <v>150</v>
      </c>
    </row>
    <row r="326" spans="1:65" s="13" customFormat="1">
      <c r="B326" s="195"/>
      <c r="C326" s="196"/>
      <c r="D326" s="188" t="s">
        <v>156</v>
      </c>
      <c r="E326" s="197" t="s">
        <v>19</v>
      </c>
      <c r="F326" s="198" t="s">
        <v>150</v>
      </c>
      <c r="G326" s="196"/>
      <c r="H326" s="199">
        <v>3</v>
      </c>
      <c r="I326" s="200"/>
      <c r="J326" s="196"/>
      <c r="K326" s="196"/>
      <c r="L326" s="201"/>
      <c r="M326" s="202"/>
      <c r="N326" s="203"/>
      <c r="O326" s="203"/>
      <c r="P326" s="203"/>
      <c r="Q326" s="203"/>
      <c r="R326" s="203"/>
      <c r="S326" s="203"/>
      <c r="T326" s="204"/>
      <c r="AT326" s="205" t="s">
        <v>156</v>
      </c>
      <c r="AU326" s="205" t="s">
        <v>150</v>
      </c>
      <c r="AV326" s="13" t="s">
        <v>79</v>
      </c>
      <c r="AW326" s="13" t="s">
        <v>31</v>
      </c>
      <c r="AX326" s="13" t="s">
        <v>69</v>
      </c>
      <c r="AY326" s="205" t="s">
        <v>140</v>
      </c>
    </row>
    <row r="327" spans="1:65" s="14" customFormat="1">
      <c r="B327" s="206"/>
      <c r="C327" s="207"/>
      <c r="D327" s="188" t="s">
        <v>156</v>
      </c>
      <c r="E327" s="208" t="s">
        <v>19</v>
      </c>
      <c r="F327" s="209" t="s">
        <v>158</v>
      </c>
      <c r="G327" s="207"/>
      <c r="H327" s="210">
        <v>3</v>
      </c>
      <c r="I327" s="211"/>
      <c r="J327" s="207"/>
      <c r="K327" s="207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156</v>
      </c>
      <c r="AU327" s="216" t="s">
        <v>150</v>
      </c>
      <c r="AV327" s="14" t="s">
        <v>150</v>
      </c>
      <c r="AW327" s="14" t="s">
        <v>31</v>
      </c>
      <c r="AX327" s="14" t="s">
        <v>69</v>
      </c>
      <c r="AY327" s="216" t="s">
        <v>140</v>
      </c>
    </row>
    <row r="328" spans="1:65" s="13" customFormat="1">
      <c r="B328" s="195"/>
      <c r="C328" s="196"/>
      <c r="D328" s="188" t="s">
        <v>156</v>
      </c>
      <c r="E328" s="197" t="s">
        <v>19</v>
      </c>
      <c r="F328" s="198" t="s">
        <v>387</v>
      </c>
      <c r="G328" s="196"/>
      <c r="H328" s="199">
        <v>1</v>
      </c>
      <c r="I328" s="200"/>
      <c r="J328" s="196"/>
      <c r="K328" s="196"/>
      <c r="L328" s="201"/>
      <c r="M328" s="202"/>
      <c r="N328" s="203"/>
      <c r="O328" s="203"/>
      <c r="P328" s="203"/>
      <c r="Q328" s="203"/>
      <c r="R328" s="203"/>
      <c r="S328" s="203"/>
      <c r="T328" s="204"/>
      <c r="AT328" s="205" t="s">
        <v>156</v>
      </c>
      <c r="AU328" s="205" t="s">
        <v>150</v>
      </c>
      <c r="AV328" s="13" t="s">
        <v>79</v>
      </c>
      <c r="AW328" s="13" t="s">
        <v>31</v>
      </c>
      <c r="AX328" s="13" t="s">
        <v>69</v>
      </c>
      <c r="AY328" s="205" t="s">
        <v>140</v>
      </c>
    </row>
    <row r="329" spans="1:65" s="14" customFormat="1">
      <c r="B329" s="206"/>
      <c r="C329" s="207"/>
      <c r="D329" s="188" t="s">
        <v>156</v>
      </c>
      <c r="E329" s="208" t="s">
        <v>19</v>
      </c>
      <c r="F329" s="209" t="s">
        <v>158</v>
      </c>
      <c r="G329" s="207"/>
      <c r="H329" s="210">
        <v>1</v>
      </c>
      <c r="I329" s="211"/>
      <c r="J329" s="207"/>
      <c r="K329" s="207"/>
      <c r="L329" s="212"/>
      <c r="M329" s="213"/>
      <c r="N329" s="214"/>
      <c r="O329" s="214"/>
      <c r="P329" s="214"/>
      <c r="Q329" s="214"/>
      <c r="R329" s="214"/>
      <c r="S329" s="214"/>
      <c r="T329" s="215"/>
      <c r="AT329" s="216" t="s">
        <v>156</v>
      </c>
      <c r="AU329" s="216" t="s">
        <v>150</v>
      </c>
      <c r="AV329" s="14" t="s">
        <v>150</v>
      </c>
      <c r="AW329" s="14" t="s">
        <v>31</v>
      </c>
      <c r="AX329" s="14" t="s">
        <v>69</v>
      </c>
      <c r="AY329" s="216" t="s">
        <v>140</v>
      </c>
    </row>
    <row r="330" spans="1:65" s="15" customFormat="1">
      <c r="B330" s="217"/>
      <c r="C330" s="218"/>
      <c r="D330" s="188" t="s">
        <v>156</v>
      </c>
      <c r="E330" s="219" t="s">
        <v>19</v>
      </c>
      <c r="F330" s="220" t="s">
        <v>171</v>
      </c>
      <c r="G330" s="218"/>
      <c r="H330" s="221">
        <v>4</v>
      </c>
      <c r="I330" s="222"/>
      <c r="J330" s="218"/>
      <c r="K330" s="218"/>
      <c r="L330" s="223"/>
      <c r="M330" s="224"/>
      <c r="N330" s="225"/>
      <c r="O330" s="225"/>
      <c r="P330" s="225"/>
      <c r="Q330" s="225"/>
      <c r="R330" s="225"/>
      <c r="S330" s="225"/>
      <c r="T330" s="226"/>
      <c r="AT330" s="227" t="s">
        <v>156</v>
      </c>
      <c r="AU330" s="227" t="s">
        <v>150</v>
      </c>
      <c r="AV330" s="15" t="s">
        <v>149</v>
      </c>
      <c r="AW330" s="15" t="s">
        <v>31</v>
      </c>
      <c r="AX330" s="15" t="s">
        <v>69</v>
      </c>
      <c r="AY330" s="227" t="s">
        <v>140</v>
      </c>
    </row>
    <row r="331" spans="1:65" s="13" customFormat="1">
      <c r="B331" s="195"/>
      <c r="C331" s="196"/>
      <c r="D331" s="188" t="s">
        <v>156</v>
      </c>
      <c r="E331" s="197" t="s">
        <v>19</v>
      </c>
      <c r="F331" s="198" t="s">
        <v>388</v>
      </c>
      <c r="G331" s="196"/>
      <c r="H331" s="199">
        <v>4.08</v>
      </c>
      <c r="I331" s="200"/>
      <c r="J331" s="196"/>
      <c r="K331" s="196"/>
      <c r="L331" s="201"/>
      <c r="M331" s="202"/>
      <c r="N331" s="203"/>
      <c r="O331" s="203"/>
      <c r="P331" s="203"/>
      <c r="Q331" s="203"/>
      <c r="R331" s="203"/>
      <c r="S331" s="203"/>
      <c r="T331" s="204"/>
      <c r="AT331" s="205" t="s">
        <v>156</v>
      </c>
      <c r="AU331" s="205" t="s">
        <v>150</v>
      </c>
      <c r="AV331" s="13" t="s">
        <v>79</v>
      </c>
      <c r="AW331" s="13" t="s">
        <v>31</v>
      </c>
      <c r="AX331" s="13" t="s">
        <v>77</v>
      </c>
      <c r="AY331" s="205" t="s">
        <v>140</v>
      </c>
    </row>
    <row r="332" spans="1:65" s="2" customFormat="1" ht="24.2" customHeight="1">
      <c r="A332" s="36"/>
      <c r="B332" s="37"/>
      <c r="C332" s="175" t="s">
        <v>389</v>
      </c>
      <c r="D332" s="175" t="s">
        <v>144</v>
      </c>
      <c r="E332" s="176" t="s">
        <v>390</v>
      </c>
      <c r="F332" s="177" t="s">
        <v>391</v>
      </c>
      <c r="G332" s="178" t="s">
        <v>166</v>
      </c>
      <c r="H332" s="179">
        <v>12</v>
      </c>
      <c r="I332" s="180"/>
      <c r="J332" s="181">
        <f>ROUND(I332*H332,2)</f>
        <v>0</v>
      </c>
      <c r="K332" s="177" t="s">
        <v>148</v>
      </c>
      <c r="L332" s="41"/>
      <c r="M332" s="182" t="s">
        <v>19</v>
      </c>
      <c r="N332" s="183" t="s">
        <v>40</v>
      </c>
      <c r="O332" s="66"/>
      <c r="P332" s="184">
        <f>O332*H332</f>
        <v>0</v>
      </c>
      <c r="Q332" s="184">
        <v>0</v>
      </c>
      <c r="R332" s="184">
        <f>Q332*H332</f>
        <v>0</v>
      </c>
      <c r="S332" s="184">
        <v>0</v>
      </c>
      <c r="T332" s="185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86" t="s">
        <v>149</v>
      </c>
      <c r="AT332" s="186" t="s">
        <v>144</v>
      </c>
      <c r="AU332" s="186" t="s">
        <v>150</v>
      </c>
      <c r="AY332" s="19" t="s">
        <v>140</v>
      </c>
      <c r="BE332" s="187">
        <f>IF(N332="základní",J332,0)</f>
        <v>0</v>
      </c>
      <c r="BF332" s="187">
        <f>IF(N332="snížená",J332,0)</f>
        <v>0</v>
      </c>
      <c r="BG332" s="187">
        <f>IF(N332="zákl. přenesená",J332,0)</f>
        <v>0</v>
      </c>
      <c r="BH332" s="187">
        <f>IF(N332="sníž. přenesená",J332,0)</f>
        <v>0</v>
      </c>
      <c r="BI332" s="187">
        <f>IF(N332="nulová",J332,0)</f>
        <v>0</v>
      </c>
      <c r="BJ332" s="19" t="s">
        <v>77</v>
      </c>
      <c r="BK332" s="187">
        <f>ROUND(I332*H332,2)</f>
        <v>0</v>
      </c>
      <c r="BL332" s="19" t="s">
        <v>149</v>
      </c>
      <c r="BM332" s="186" t="s">
        <v>392</v>
      </c>
    </row>
    <row r="333" spans="1:65" s="2" customFormat="1" ht="19.5">
      <c r="A333" s="36"/>
      <c r="B333" s="37"/>
      <c r="C333" s="38"/>
      <c r="D333" s="188" t="s">
        <v>152</v>
      </c>
      <c r="E333" s="38"/>
      <c r="F333" s="189" t="s">
        <v>393</v>
      </c>
      <c r="G333" s="38"/>
      <c r="H333" s="38"/>
      <c r="I333" s="190"/>
      <c r="J333" s="38"/>
      <c r="K333" s="38"/>
      <c r="L333" s="41"/>
      <c r="M333" s="191"/>
      <c r="N333" s="192"/>
      <c r="O333" s="66"/>
      <c r="P333" s="66"/>
      <c r="Q333" s="66"/>
      <c r="R333" s="66"/>
      <c r="S333" s="66"/>
      <c r="T333" s="67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9" t="s">
        <v>152</v>
      </c>
      <c r="AU333" s="19" t="s">
        <v>150</v>
      </c>
    </row>
    <row r="334" spans="1:65" s="2" customFormat="1">
      <c r="A334" s="36"/>
      <c r="B334" s="37"/>
      <c r="C334" s="38"/>
      <c r="D334" s="193" t="s">
        <v>154</v>
      </c>
      <c r="E334" s="38"/>
      <c r="F334" s="194" t="s">
        <v>394</v>
      </c>
      <c r="G334" s="38"/>
      <c r="H334" s="38"/>
      <c r="I334" s="190"/>
      <c r="J334" s="38"/>
      <c r="K334" s="38"/>
      <c r="L334" s="41"/>
      <c r="M334" s="191"/>
      <c r="N334" s="192"/>
      <c r="O334" s="66"/>
      <c r="P334" s="66"/>
      <c r="Q334" s="66"/>
      <c r="R334" s="66"/>
      <c r="S334" s="66"/>
      <c r="T334" s="67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9" t="s">
        <v>154</v>
      </c>
      <c r="AU334" s="19" t="s">
        <v>150</v>
      </c>
    </row>
    <row r="335" spans="1:65" s="13" customFormat="1">
      <c r="B335" s="195"/>
      <c r="C335" s="196"/>
      <c r="D335" s="188" t="s">
        <v>156</v>
      </c>
      <c r="E335" s="197" t="s">
        <v>19</v>
      </c>
      <c r="F335" s="198" t="s">
        <v>360</v>
      </c>
      <c r="G335" s="196"/>
      <c r="H335" s="199">
        <v>9</v>
      </c>
      <c r="I335" s="200"/>
      <c r="J335" s="196"/>
      <c r="K335" s="196"/>
      <c r="L335" s="201"/>
      <c r="M335" s="202"/>
      <c r="N335" s="203"/>
      <c r="O335" s="203"/>
      <c r="P335" s="203"/>
      <c r="Q335" s="203"/>
      <c r="R335" s="203"/>
      <c r="S335" s="203"/>
      <c r="T335" s="204"/>
      <c r="AT335" s="205" t="s">
        <v>156</v>
      </c>
      <c r="AU335" s="205" t="s">
        <v>150</v>
      </c>
      <c r="AV335" s="13" t="s">
        <v>79</v>
      </c>
      <c r="AW335" s="13" t="s">
        <v>31</v>
      </c>
      <c r="AX335" s="13" t="s">
        <v>69</v>
      </c>
      <c r="AY335" s="205" t="s">
        <v>140</v>
      </c>
    </row>
    <row r="336" spans="1:65" s="14" customFormat="1">
      <c r="B336" s="206"/>
      <c r="C336" s="207"/>
      <c r="D336" s="188" t="s">
        <v>156</v>
      </c>
      <c r="E336" s="208" t="s">
        <v>19</v>
      </c>
      <c r="F336" s="209" t="s">
        <v>158</v>
      </c>
      <c r="G336" s="207"/>
      <c r="H336" s="210">
        <v>9</v>
      </c>
      <c r="I336" s="211"/>
      <c r="J336" s="207"/>
      <c r="K336" s="207"/>
      <c r="L336" s="212"/>
      <c r="M336" s="213"/>
      <c r="N336" s="214"/>
      <c r="O336" s="214"/>
      <c r="P336" s="214"/>
      <c r="Q336" s="214"/>
      <c r="R336" s="214"/>
      <c r="S336" s="214"/>
      <c r="T336" s="215"/>
      <c r="AT336" s="216" t="s">
        <v>156</v>
      </c>
      <c r="AU336" s="216" t="s">
        <v>150</v>
      </c>
      <c r="AV336" s="14" t="s">
        <v>150</v>
      </c>
      <c r="AW336" s="14" t="s">
        <v>31</v>
      </c>
      <c r="AX336" s="14" t="s">
        <v>69</v>
      </c>
      <c r="AY336" s="216" t="s">
        <v>140</v>
      </c>
    </row>
    <row r="337" spans="1:65" s="13" customFormat="1">
      <c r="B337" s="195"/>
      <c r="C337" s="196"/>
      <c r="D337" s="188" t="s">
        <v>156</v>
      </c>
      <c r="E337" s="197" t="s">
        <v>19</v>
      </c>
      <c r="F337" s="198" t="s">
        <v>361</v>
      </c>
      <c r="G337" s="196"/>
      <c r="H337" s="199">
        <v>3</v>
      </c>
      <c r="I337" s="200"/>
      <c r="J337" s="196"/>
      <c r="K337" s="196"/>
      <c r="L337" s="201"/>
      <c r="M337" s="202"/>
      <c r="N337" s="203"/>
      <c r="O337" s="203"/>
      <c r="P337" s="203"/>
      <c r="Q337" s="203"/>
      <c r="R337" s="203"/>
      <c r="S337" s="203"/>
      <c r="T337" s="204"/>
      <c r="AT337" s="205" t="s">
        <v>156</v>
      </c>
      <c r="AU337" s="205" t="s">
        <v>150</v>
      </c>
      <c r="AV337" s="13" t="s">
        <v>79</v>
      </c>
      <c r="AW337" s="13" t="s">
        <v>31</v>
      </c>
      <c r="AX337" s="13" t="s">
        <v>69</v>
      </c>
      <c r="AY337" s="205" t="s">
        <v>140</v>
      </c>
    </row>
    <row r="338" spans="1:65" s="14" customFormat="1">
      <c r="B338" s="206"/>
      <c r="C338" s="207"/>
      <c r="D338" s="188" t="s">
        <v>156</v>
      </c>
      <c r="E338" s="208" t="s">
        <v>19</v>
      </c>
      <c r="F338" s="209" t="s">
        <v>158</v>
      </c>
      <c r="G338" s="207"/>
      <c r="H338" s="210">
        <v>3</v>
      </c>
      <c r="I338" s="211"/>
      <c r="J338" s="207"/>
      <c r="K338" s="207"/>
      <c r="L338" s="212"/>
      <c r="M338" s="213"/>
      <c r="N338" s="214"/>
      <c r="O338" s="214"/>
      <c r="P338" s="214"/>
      <c r="Q338" s="214"/>
      <c r="R338" s="214"/>
      <c r="S338" s="214"/>
      <c r="T338" s="215"/>
      <c r="AT338" s="216" t="s">
        <v>156</v>
      </c>
      <c r="AU338" s="216" t="s">
        <v>150</v>
      </c>
      <c r="AV338" s="14" t="s">
        <v>150</v>
      </c>
      <c r="AW338" s="14" t="s">
        <v>31</v>
      </c>
      <c r="AX338" s="14" t="s">
        <v>69</v>
      </c>
      <c r="AY338" s="216" t="s">
        <v>140</v>
      </c>
    </row>
    <row r="339" spans="1:65" s="15" customFormat="1">
      <c r="B339" s="217"/>
      <c r="C339" s="218"/>
      <c r="D339" s="188" t="s">
        <v>156</v>
      </c>
      <c r="E339" s="219" t="s">
        <v>19</v>
      </c>
      <c r="F339" s="220" t="s">
        <v>171</v>
      </c>
      <c r="G339" s="218"/>
      <c r="H339" s="221">
        <v>12</v>
      </c>
      <c r="I339" s="222"/>
      <c r="J339" s="218"/>
      <c r="K339" s="218"/>
      <c r="L339" s="223"/>
      <c r="M339" s="224"/>
      <c r="N339" s="225"/>
      <c r="O339" s="225"/>
      <c r="P339" s="225"/>
      <c r="Q339" s="225"/>
      <c r="R339" s="225"/>
      <c r="S339" s="225"/>
      <c r="T339" s="226"/>
      <c r="AT339" s="227" t="s">
        <v>156</v>
      </c>
      <c r="AU339" s="227" t="s">
        <v>150</v>
      </c>
      <c r="AV339" s="15" t="s">
        <v>149</v>
      </c>
      <c r="AW339" s="15" t="s">
        <v>31</v>
      </c>
      <c r="AX339" s="15" t="s">
        <v>77</v>
      </c>
      <c r="AY339" s="227" t="s">
        <v>140</v>
      </c>
    </row>
    <row r="340" spans="1:65" s="12" customFormat="1" ht="20.85" customHeight="1">
      <c r="B340" s="159"/>
      <c r="C340" s="160"/>
      <c r="D340" s="161" t="s">
        <v>68</v>
      </c>
      <c r="E340" s="173" t="s">
        <v>395</v>
      </c>
      <c r="F340" s="173" t="s">
        <v>396</v>
      </c>
      <c r="G340" s="160"/>
      <c r="H340" s="160"/>
      <c r="I340" s="163"/>
      <c r="J340" s="174">
        <f>BK340</f>
        <v>0</v>
      </c>
      <c r="K340" s="160"/>
      <c r="L340" s="165"/>
      <c r="M340" s="166"/>
      <c r="N340" s="167"/>
      <c r="O340" s="167"/>
      <c r="P340" s="168">
        <f>SUM(P341:P345)</f>
        <v>0</v>
      </c>
      <c r="Q340" s="167"/>
      <c r="R340" s="168">
        <f>SUM(R341:R345)</f>
        <v>3.8999999999999994E-4</v>
      </c>
      <c r="S340" s="167"/>
      <c r="T340" s="169">
        <f>SUM(T341:T345)</f>
        <v>0</v>
      </c>
      <c r="AR340" s="170" t="s">
        <v>77</v>
      </c>
      <c r="AT340" s="171" t="s">
        <v>68</v>
      </c>
      <c r="AU340" s="171" t="s">
        <v>79</v>
      </c>
      <c r="AY340" s="170" t="s">
        <v>140</v>
      </c>
      <c r="BK340" s="172">
        <f>SUM(BK341:BK345)</f>
        <v>0</v>
      </c>
    </row>
    <row r="341" spans="1:65" s="2" customFormat="1" ht="33" customHeight="1">
      <c r="A341" s="36"/>
      <c r="B341" s="37"/>
      <c r="C341" s="175" t="s">
        <v>397</v>
      </c>
      <c r="D341" s="175" t="s">
        <v>144</v>
      </c>
      <c r="E341" s="176" t="s">
        <v>398</v>
      </c>
      <c r="F341" s="177" t="s">
        <v>399</v>
      </c>
      <c r="G341" s="178" t="s">
        <v>147</v>
      </c>
      <c r="H341" s="179">
        <v>3</v>
      </c>
      <c r="I341" s="180"/>
      <c r="J341" s="181">
        <f>ROUND(I341*H341,2)</f>
        <v>0</v>
      </c>
      <c r="K341" s="177" t="s">
        <v>148</v>
      </c>
      <c r="L341" s="41"/>
      <c r="M341" s="182" t="s">
        <v>19</v>
      </c>
      <c r="N341" s="183" t="s">
        <v>40</v>
      </c>
      <c r="O341" s="66"/>
      <c r="P341" s="184">
        <f>O341*H341</f>
        <v>0</v>
      </c>
      <c r="Q341" s="184">
        <v>1.2999999999999999E-4</v>
      </c>
      <c r="R341" s="184">
        <f>Q341*H341</f>
        <v>3.8999999999999994E-4</v>
      </c>
      <c r="S341" s="184">
        <v>0</v>
      </c>
      <c r="T341" s="185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86" t="s">
        <v>149</v>
      </c>
      <c r="AT341" s="186" t="s">
        <v>144</v>
      </c>
      <c r="AU341" s="186" t="s">
        <v>150</v>
      </c>
      <c r="AY341" s="19" t="s">
        <v>140</v>
      </c>
      <c r="BE341" s="187">
        <f>IF(N341="základní",J341,0)</f>
        <v>0</v>
      </c>
      <c r="BF341" s="187">
        <f>IF(N341="snížená",J341,0)</f>
        <v>0</v>
      </c>
      <c r="BG341" s="187">
        <f>IF(N341="zákl. přenesená",J341,0)</f>
        <v>0</v>
      </c>
      <c r="BH341" s="187">
        <f>IF(N341="sníž. přenesená",J341,0)</f>
        <v>0</v>
      </c>
      <c r="BI341" s="187">
        <f>IF(N341="nulová",J341,0)</f>
        <v>0</v>
      </c>
      <c r="BJ341" s="19" t="s">
        <v>77</v>
      </c>
      <c r="BK341" s="187">
        <f>ROUND(I341*H341,2)</f>
        <v>0</v>
      </c>
      <c r="BL341" s="19" t="s">
        <v>149</v>
      </c>
      <c r="BM341" s="186" t="s">
        <v>400</v>
      </c>
    </row>
    <row r="342" spans="1:65" s="2" customFormat="1" ht="19.5">
      <c r="A342" s="36"/>
      <c r="B342" s="37"/>
      <c r="C342" s="38"/>
      <c r="D342" s="188" t="s">
        <v>152</v>
      </c>
      <c r="E342" s="38"/>
      <c r="F342" s="189" t="s">
        <v>401</v>
      </c>
      <c r="G342" s="38"/>
      <c r="H342" s="38"/>
      <c r="I342" s="190"/>
      <c r="J342" s="38"/>
      <c r="K342" s="38"/>
      <c r="L342" s="41"/>
      <c r="M342" s="191"/>
      <c r="N342" s="192"/>
      <c r="O342" s="66"/>
      <c r="P342" s="66"/>
      <c r="Q342" s="66"/>
      <c r="R342" s="66"/>
      <c r="S342" s="66"/>
      <c r="T342" s="67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9" t="s">
        <v>152</v>
      </c>
      <c r="AU342" s="19" t="s">
        <v>150</v>
      </c>
    </row>
    <row r="343" spans="1:65" s="2" customFormat="1">
      <c r="A343" s="36"/>
      <c r="B343" s="37"/>
      <c r="C343" s="38"/>
      <c r="D343" s="193" t="s">
        <v>154</v>
      </c>
      <c r="E343" s="38"/>
      <c r="F343" s="194" t="s">
        <v>402</v>
      </c>
      <c r="G343" s="38"/>
      <c r="H343" s="38"/>
      <c r="I343" s="190"/>
      <c r="J343" s="38"/>
      <c r="K343" s="38"/>
      <c r="L343" s="41"/>
      <c r="M343" s="191"/>
      <c r="N343" s="192"/>
      <c r="O343" s="66"/>
      <c r="P343" s="66"/>
      <c r="Q343" s="66"/>
      <c r="R343" s="66"/>
      <c r="S343" s="66"/>
      <c r="T343" s="67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9" t="s">
        <v>154</v>
      </c>
      <c r="AU343" s="19" t="s">
        <v>150</v>
      </c>
    </row>
    <row r="344" spans="1:65" s="13" customFormat="1">
      <c r="B344" s="195"/>
      <c r="C344" s="196"/>
      <c r="D344" s="188" t="s">
        <v>156</v>
      </c>
      <c r="E344" s="197" t="s">
        <v>19</v>
      </c>
      <c r="F344" s="198" t="s">
        <v>150</v>
      </c>
      <c r="G344" s="196"/>
      <c r="H344" s="199">
        <v>3</v>
      </c>
      <c r="I344" s="200"/>
      <c r="J344" s="196"/>
      <c r="K344" s="196"/>
      <c r="L344" s="201"/>
      <c r="M344" s="202"/>
      <c r="N344" s="203"/>
      <c r="O344" s="203"/>
      <c r="P344" s="203"/>
      <c r="Q344" s="203"/>
      <c r="R344" s="203"/>
      <c r="S344" s="203"/>
      <c r="T344" s="204"/>
      <c r="AT344" s="205" t="s">
        <v>156</v>
      </c>
      <c r="AU344" s="205" t="s">
        <v>150</v>
      </c>
      <c r="AV344" s="13" t="s">
        <v>79</v>
      </c>
      <c r="AW344" s="13" t="s">
        <v>31</v>
      </c>
      <c r="AX344" s="13" t="s">
        <v>69</v>
      </c>
      <c r="AY344" s="205" t="s">
        <v>140</v>
      </c>
    </row>
    <row r="345" spans="1:65" s="14" customFormat="1">
      <c r="B345" s="206"/>
      <c r="C345" s="207"/>
      <c r="D345" s="188" t="s">
        <v>156</v>
      </c>
      <c r="E345" s="208" t="s">
        <v>19</v>
      </c>
      <c r="F345" s="209" t="s">
        <v>158</v>
      </c>
      <c r="G345" s="207"/>
      <c r="H345" s="210">
        <v>3</v>
      </c>
      <c r="I345" s="211"/>
      <c r="J345" s="207"/>
      <c r="K345" s="207"/>
      <c r="L345" s="212"/>
      <c r="M345" s="213"/>
      <c r="N345" s="214"/>
      <c r="O345" s="214"/>
      <c r="P345" s="214"/>
      <c r="Q345" s="214"/>
      <c r="R345" s="214"/>
      <c r="S345" s="214"/>
      <c r="T345" s="215"/>
      <c r="AT345" s="216" t="s">
        <v>156</v>
      </c>
      <c r="AU345" s="216" t="s">
        <v>150</v>
      </c>
      <c r="AV345" s="14" t="s">
        <v>150</v>
      </c>
      <c r="AW345" s="14" t="s">
        <v>31</v>
      </c>
      <c r="AX345" s="14" t="s">
        <v>77</v>
      </c>
      <c r="AY345" s="216" t="s">
        <v>140</v>
      </c>
    </row>
    <row r="346" spans="1:65" s="12" customFormat="1" ht="20.85" customHeight="1">
      <c r="B346" s="159"/>
      <c r="C346" s="160"/>
      <c r="D346" s="161" t="s">
        <v>68</v>
      </c>
      <c r="E346" s="173" t="s">
        <v>403</v>
      </c>
      <c r="F346" s="173" t="s">
        <v>404</v>
      </c>
      <c r="G346" s="160"/>
      <c r="H346" s="160"/>
      <c r="I346" s="163"/>
      <c r="J346" s="174">
        <f>BK346</f>
        <v>0</v>
      </c>
      <c r="K346" s="160"/>
      <c r="L346" s="165"/>
      <c r="M346" s="166"/>
      <c r="N346" s="167"/>
      <c r="O346" s="167"/>
      <c r="P346" s="168">
        <f>SUM(P347:P356)</f>
        <v>0</v>
      </c>
      <c r="Q346" s="167"/>
      <c r="R346" s="168">
        <f>SUM(R347:R356)</f>
        <v>3.4400000000000001E-4</v>
      </c>
      <c r="S346" s="167"/>
      <c r="T346" s="169">
        <f>SUM(T347:T356)</f>
        <v>0</v>
      </c>
      <c r="AR346" s="170" t="s">
        <v>77</v>
      </c>
      <c r="AT346" s="171" t="s">
        <v>68</v>
      </c>
      <c r="AU346" s="171" t="s">
        <v>79</v>
      </c>
      <c r="AY346" s="170" t="s">
        <v>140</v>
      </c>
      <c r="BK346" s="172">
        <f>SUM(BK347:BK356)</f>
        <v>0</v>
      </c>
    </row>
    <row r="347" spans="1:65" s="2" customFormat="1" ht="24.2" customHeight="1">
      <c r="A347" s="36"/>
      <c r="B347" s="37"/>
      <c r="C347" s="175" t="s">
        <v>405</v>
      </c>
      <c r="D347" s="175" t="s">
        <v>144</v>
      </c>
      <c r="E347" s="176" t="s">
        <v>406</v>
      </c>
      <c r="F347" s="177" t="s">
        <v>407</v>
      </c>
      <c r="G347" s="178" t="s">
        <v>147</v>
      </c>
      <c r="H347" s="179">
        <v>8.6</v>
      </c>
      <c r="I347" s="180"/>
      <c r="J347" s="181">
        <f>ROUND(I347*H347,2)</f>
        <v>0</v>
      </c>
      <c r="K347" s="177" t="s">
        <v>148</v>
      </c>
      <c r="L347" s="41"/>
      <c r="M347" s="182" t="s">
        <v>19</v>
      </c>
      <c r="N347" s="183" t="s">
        <v>40</v>
      </c>
      <c r="O347" s="66"/>
      <c r="P347" s="184">
        <f>O347*H347</f>
        <v>0</v>
      </c>
      <c r="Q347" s="184">
        <v>4.0000000000000003E-5</v>
      </c>
      <c r="R347" s="184">
        <f>Q347*H347</f>
        <v>3.4400000000000001E-4</v>
      </c>
      <c r="S347" s="184">
        <v>0</v>
      </c>
      <c r="T347" s="185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86" t="s">
        <v>149</v>
      </c>
      <c r="AT347" s="186" t="s">
        <v>144</v>
      </c>
      <c r="AU347" s="186" t="s">
        <v>150</v>
      </c>
      <c r="AY347" s="19" t="s">
        <v>140</v>
      </c>
      <c r="BE347" s="187">
        <f>IF(N347="základní",J347,0)</f>
        <v>0</v>
      </c>
      <c r="BF347" s="187">
        <f>IF(N347="snížená",J347,0)</f>
        <v>0</v>
      </c>
      <c r="BG347" s="187">
        <f>IF(N347="zákl. přenesená",J347,0)</f>
        <v>0</v>
      </c>
      <c r="BH347" s="187">
        <f>IF(N347="sníž. přenesená",J347,0)</f>
        <v>0</v>
      </c>
      <c r="BI347" s="187">
        <f>IF(N347="nulová",J347,0)</f>
        <v>0</v>
      </c>
      <c r="BJ347" s="19" t="s">
        <v>77</v>
      </c>
      <c r="BK347" s="187">
        <f>ROUND(I347*H347,2)</f>
        <v>0</v>
      </c>
      <c r="BL347" s="19" t="s">
        <v>149</v>
      </c>
      <c r="BM347" s="186" t="s">
        <v>408</v>
      </c>
    </row>
    <row r="348" spans="1:65" s="2" customFormat="1" ht="19.5">
      <c r="A348" s="36"/>
      <c r="B348" s="37"/>
      <c r="C348" s="38"/>
      <c r="D348" s="188" t="s">
        <v>152</v>
      </c>
      <c r="E348" s="38"/>
      <c r="F348" s="189" t="s">
        <v>409</v>
      </c>
      <c r="G348" s="38"/>
      <c r="H348" s="38"/>
      <c r="I348" s="190"/>
      <c r="J348" s="38"/>
      <c r="K348" s="38"/>
      <c r="L348" s="41"/>
      <c r="M348" s="191"/>
      <c r="N348" s="192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152</v>
      </c>
      <c r="AU348" s="19" t="s">
        <v>150</v>
      </c>
    </row>
    <row r="349" spans="1:65" s="2" customFormat="1">
      <c r="A349" s="36"/>
      <c r="B349" s="37"/>
      <c r="C349" s="38"/>
      <c r="D349" s="193" t="s">
        <v>154</v>
      </c>
      <c r="E349" s="38"/>
      <c r="F349" s="194" t="s">
        <v>410</v>
      </c>
      <c r="G349" s="38"/>
      <c r="H349" s="38"/>
      <c r="I349" s="190"/>
      <c r="J349" s="38"/>
      <c r="K349" s="38"/>
      <c r="L349" s="41"/>
      <c r="M349" s="191"/>
      <c r="N349" s="192"/>
      <c r="O349" s="66"/>
      <c r="P349" s="66"/>
      <c r="Q349" s="66"/>
      <c r="R349" s="66"/>
      <c r="S349" s="66"/>
      <c r="T349" s="67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9" t="s">
        <v>154</v>
      </c>
      <c r="AU349" s="19" t="s">
        <v>150</v>
      </c>
    </row>
    <row r="350" spans="1:65" s="13" customFormat="1">
      <c r="B350" s="195"/>
      <c r="C350" s="196"/>
      <c r="D350" s="188" t="s">
        <v>156</v>
      </c>
      <c r="E350" s="197" t="s">
        <v>19</v>
      </c>
      <c r="F350" s="198" t="s">
        <v>411</v>
      </c>
      <c r="G350" s="196"/>
      <c r="H350" s="199">
        <v>5.5</v>
      </c>
      <c r="I350" s="200"/>
      <c r="J350" s="196"/>
      <c r="K350" s="196"/>
      <c r="L350" s="201"/>
      <c r="M350" s="202"/>
      <c r="N350" s="203"/>
      <c r="O350" s="203"/>
      <c r="P350" s="203"/>
      <c r="Q350" s="203"/>
      <c r="R350" s="203"/>
      <c r="S350" s="203"/>
      <c r="T350" s="204"/>
      <c r="AT350" s="205" t="s">
        <v>156</v>
      </c>
      <c r="AU350" s="205" t="s">
        <v>150</v>
      </c>
      <c r="AV350" s="13" t="s">
        <v>79</v>
      </c>
      <c r="AW350" s="13" t="s">
        <v>31</v>
      </c>
      <c r="AX350" s="13" t="s">
        <v>69</v>
      </c>
      <c r="AY350" s="205" t="s">
        <v>140</v>
      </c>
    </row>
    <row r="351" spans="1:65" s="14" customFormat="1">
      <c r="B351" s="206"/>
      <c r="C351" s="207"/>
      <c r="D351" s="188" t="s">
        <v>156</v>
      </c>
      <c r="E351" s="208" t="s">
        <v>19</v>
      </c>
      <c r="F351" s="209" t="s">
        <v>158</v>
      </c>
      <c r="G351" s="207"/>
      <c r="H351" s="210">
        <v>5.5</v>
      </c>
      <c r="I351" s="211"/>
      <c r="J351" s="207"/>
      <c r="K351" s="207"/>
      <c r="L351" s="212"/>
      <c r="M351" s="213"/>
      <c r="N351" s="214"/>
      <c r="O351" s="214"/>
      <c r="P351" s="214"/>
      <c r="Q351" s="214"/>
      <c r="R351" s="214"/>
      <c r="S351" s="214"/>
      <c r="T351" s="215"/>
      <c r="AT351" s="216" t="s">
        <v>156</v>
      </c>
      <c r="AU351" s="216" t="s">
        <v>150</v>
      </c>
      <c r="AV351" s="14" t="s">
        <v>150</v>
      </c>
      <c r="AW351" s="14" t="s">
        <v>31</v>
      </c>
      <c r="AX351" s="14" t="s">
        <v>69</v>
      </c>
      <c r="AY351" s="216" t="s">
        <v>140</v>
      </c>
    </row>
    <row r="352" spans="1:65" s="13" customFormat="1">
      <c r="B352" s="195"/>
      <c r="C352" s="196"/>
      <c r="D352" s="188" t="s">
        <v>156</v>
      </c>
      <c r="E352" s="197" t="s">
        <v>19</v>
      </c>
      <c r="F352" s="198" t="s">
        <v>77</v>
      </c>
      <c r="G352" s="196"/>
      <c r="H352" s="199">
        <v>1</v>
      </c>
      <c r="I352" s="200"/>
      <c r="J352" s="196"/>
      <c r="K352" s="196"/>
      <c r="L352" s="201"/>
      <c r="M352" s="202"/>
      <c r="N352" s="203"/>
      <c r="O352" s="203"/>
      <c r="P352" s="203"/>
      <c r="Q352" s="203"/>
      <c r="R352" s="203"/>
      <c r="S352" s="203"/>
      <c r="T352" s="204"/>
      <c r="AT352" s="205" t="s">
        <v>156</v>
      </c>
      <c r="AU352" s="205" t="s">
        <v>150</v>
      </c>
      <c r="AV352" s="13" t="s">
        <v>79</v>
      </c>
      <c r="AW352" s="13" t="s">
        <v>31</v>
      </c>
      <c r="AX352" s="13" t="s">
        <v>69</v>
      </c>
      <c r="AY352" s="205" t="s">
        <v>140</v>
      </c>
    </row>
    <row r="353" spans="1:65" s="14" customFormat="1">
      <c r="B353" s="206"/>
      <c r="C353" s="207"/>
      <c r="D353" s="188" t="s">
        <v>156</v>
      </c>
      <c r="E353" s="208" t="s">
        <v>19</v>
      </c>
      <c r="F353" s="209" t="s">
        <v>158</v>
      </c>
      <c r="G353" s="207"/>
      <c r="H353" s="210">
        <v>1</v>
      </c>
      <c r="I353" s="211"/>
      <c r="J353" s="207"/>
      <c r="K353" s="207"/>
      <c r="L353" s="212"/>
      <c r="M353" s="213"/>
      <c r="N353" s="214"/>
      <c r="O353" s="214"/>
      <c r="P353" s="214"/>
      <c r="Q353" s="214"/>
      <c r="R353" s="214"/>
      <c r="S353" s="214"/>
      <c r="T353" s="215"/>
      <c r="AT353" s="216" t="s">
        <v>156</v>
      </c>
      <c r="AU353" s="216" t="s">
        <v>150</v>
      </c>
      <c r="AV353" s="14" t="s">
        <v>150</v>
      </c>
      <c r="AW353" s="14" t="s">
        <v>31</v>
      </c>
      <c r="AX353" s="14" t="s">
        <v>69</v>
      </c>
      <c r="AY353" s="216" t="s">
        <v>140</v>
      </c>
    </row>
    <row r="354" spans="1:65" s="13" customFormat="1">
      <c r="B354" s="195"/>
      <c r="C354" s="196"/>
      <c r="D354" s="188" t="s">
        <v>156</v>
      </c>
      <c r="E354" s="197" t="s">
        <v>19</v>
      </c>
      <c r="F354" s="198" t="s">
        <v>412</v>
      </c>
      <c r="G354" s="196"/>
      <c r="H354" s="199">
        <v>2.1</v>
      </c>
      <c r="I354" s="200"/>
      <c r="J354" s="196"/>
      <c r="K354" s="196"/>
      <c r="L354" s="201"/>
      <c r="M354" s="202"/>
      <c r="N354" s="203"/>
      <c r="O354" s="203"/>
      <c r="P354" s="203"/>
      <c r="Q354" s="203"/>
      <c r="R354" s="203"/>
      <c r="S354" s="203"/>
      <c r="T354" s="204"/>
      <c r="AT354" s="205" t="s">
        <v>156</v>
      </c>
      <c r="AU354" s="205" t="s">
        <v>150</v>
      </c>
      <c r="AV354" s="13" t="s">
        <v>79</v>
      </c>
      <c r="AW354" s="13" t="s">
        <v>31</v>
      </c>
      <c r="AX354" s="13" t="s">
        <v>69</v>
      </c>
      <c r="AY354" s="205" t="s">
        <v>140</v>
      </c>
    </row>
    <row r="355" spans="1:65" s="14" customFormat="1">
      <c r="B355" s="206"/>
      <c r="C355" s="207"/>
      <c r="D355" s="188" t="s">
        <v>156</v>
      </c>
      <c r="E355" s="208" t="s">
        <v>19</v>
      </c>
      <c r="F355" s="209" t="s">
        <v>158</v>
      </c>
      <c r="G355" s="207"/>
      <c r="H355" s="210">
        <v>2.1</v>
      </c>
      <c r="I355" s="211"/>
      <c r="J355" s="207"/>
      <c r="K355" s="207"/>
      <c r="L355" s="212"/>
      <c r="M355" s="213"/>
      <c r="N355" s="214"/>
      <c r="O355" s="214"/>
      <c r="P355" s="214"/>
      <c r="Q355" s="214"/>
      <c r="R355" s="214"/>
      <c r="S355" s="214"/>
      <c r="T355" s="215"/>
      <c r="AT355" s="216" t="s">
        <v>156</v>
      </c>
      <c r="AU355" s="216" t="s">
        <v>150</v>
      </c>
      <c r="AV355" s="14" t="s">
        <v>150</v>
      </c>
      <c r="AW355" s="14" t="s">
        <v>31</v>
      </c>
      <c r="AX355" s="14" t="s">
        <v>69</v>
      </c>
      <c r="AY355" s="216" t="s">
        <v>140</v>
      </c>
    </row>
    <row r="356" spans="1:65" s="15" customFormat="1">
      <c r="B356" s="217"/>
      <c r="C356" s="218"/>
      <c r="D356" s="188" t="s">
        <v>156</v>
      </c>
      <c r="E356" s="219" t="s">
        <v>19</v>
      </c>
      <c r="F356" s="220" t="s">
        <v>171</v>
      </c>
      <c r="G356" s="218"/>
      <c r="H356" s="221">
        <v>8.6</v>
      </c>
      <c r="I356" s="222"/>
      <c r="J356" s="218"/>
      <c r="K356" s="218"/>
      <c r="L356" s="223"/>
      <c r="M356" s="224"/>
      <c r="N356" s="225"/>
      <c r="O356" s="225"/>
      <c r="P356" s="225"/>
      <c r="Q356" s="225"/>
      <c r="R356" s="225"/>
      <c r="S356" s="225"/>
      <c r="T356" s="226"/>
      <c r="AT356" s="227" t="s">
        <v>156</v>
      </c>
      <c r="AU356" s="227" t="s">
        <v>150</v>
      </c>
      <c r="AV356" s="15" t="s">
        <v>149</v>
      </c>
      <c r="AW356" s="15" t="s">
        <v>31</v>
      </c>
      <c r="AX356" s="15" t="s">
        <v>77</v>
      </c>
      <c r="AY356" s="227" t="s">
        <v>140</v>
      </c>
    </row>
    <row r="357" spans="1:65" s="12" customFormat="1" ht="20.85" customHeight="1">
      <c r="B357" s="159"/>
      <c r="C357" s="160"/>
      <c r="D357" s="161" t="s">
        <v>68</v>
      </c>
      <c r="E357" s="173" t="s">
        <v>413</v>
      </c>
      <c r="F357" s="173" t="s">
        <v>414</v>
      </c>
      <c r="G357" s="160"/>
      <c r="H357" s="160"/>
      <c r="I357" s="163"/>
      <c r="J357" s="174">
        <f>BK357</f>
        <v>0</v>
      </c>
      <c r="K357" s="160"/>
      <c r="L357" s="165"/>
      <c r="M357" s="166"/>
      <c r="N357" s="167"/>
      <c r="O357" s="167"/>
      <c r="P357" s="168">
        <f>SUM(P358:P385)</f>
        <v>0</v>
      </c>
      <c r="Q357" s="167"/>
      <c r="R357" s="168">
        <f>SUM(R358:R385)</f>
        <v>0</v>
      </c>
      <c r="S357" s="167"/>
      <c r="T357" s="169">
        <f>SUM(T358:T385)</f>
        <v>0.91150000000000009</v>
      </c>
      <c r="AR357" s="170" t="s">
        <v>77</v>
      </c>
      <c r="AT357" s="171" t="s">
        <v>68</v>
      </c>
      <c r="AU357" s="171" t="s">
        <v>79</v>
      </c>
      <c r="AY357" s="170" t="s">
        <v>140</v>
      </c>
      <c r="BK357" s="172">
        <f>SUM(BK358:BK385)</f>
        <v>0</v>
      </c>
    </row>
    <row r="358" spans="1:65" s="2" customFormat="1" ht="33" customHeight="1">
      <c r="A358" s="36"/>
      <c r="B358" s="37"/>
      <c r="C358" s="175" t="s">
        <v>415</v>
      </c>
      <c r="D358" s="175" t="s">
        <v>144</v>
      </c>
      <c r="E358" s="176" t="s">
        <v>416</v>
      </c>
      <c r="F358" s="177" t="s">
        <v>417</v>
      </c>
      <c r="G358" s="178" t="s">
        <v>176</v>
      </c>
      <c r="H358" s="179">
        <v>0.05</v>
      </c>
      <c r="I358" s="180"/>
      <c r="J358" s="181">
        <f>ROUND(I358*H358,2)</f>
        <v>0</v>
      </c>
      <c r="K358" s="177" t="s">
        <v>148</v>
      </c>
      <c r="L358" s="41"/>
      <c r="M358" s="182" t="s">
        <v>19</v>
      </c>
      <c r="N358" s="183" t="s">
        <v>40</v>
      </c>
      <c r="O358" s="66"/>
      <c r="P358" s="184">
        <f>O358*H358</f>
        <v>0</v>
      </c>
      <c r="Q358" s="184">
        <v>0</v>
      </c>
      <c r="R358" s="184">
        <f>Q358*H358</f>
        <v>0</v>
      </c>
      <c r="S358" s="184">
        <v>2.2000000000000002</v>
      </c>
      <c r="T358" s="185">
        <f>S358*H358</f>
        <v>0.11000000000000001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86" t="s">
        <v>149</v>
      </c>
      <c r="AT358" s="186" t="s">
        <v>144</v>
      </c>
      <c r="AU358" s="186" t="s">
        <v>150</v>
      </c>
      <c r="AY358" s="19" t="s">
        <v>140</v>
      </c>
      <c r="BE358" s="187">
        <f>IF(N358="základní",J358,0)</f>
        <v>0</v>
      </c>
      <c r="BF358" s="187">
        <f>IF(N358="snížená",J358,0)</f>
        <v>0</v>
      </c>
      <c r="BG358" s="187">
        <f>IF(N358="zákl. přenesená",J358,0)</f>
        <v>0</v>
      </c>
      <c r="BH358" s="187">
        <f>IF(N358="sníž. přenesená",J358,0)</f>
        <v>0</v>
      </c>
      <c r="BI358" s="187">
        <f>IF(N358="nulová",J358,0)</f>
        <v>0</v>
      </c>
      <c r="BJ358" s="19" t="s">
        <v>77</v>
      </c>
      <c r="BK358" s="187">
        <f>ROUND(I358*H358,2)</f>
        <v>0</v>
      </c>
      <c r="BL358" s="19" t="s">
        <v>149</v>
      </c>
      <c r="BM358" s="186" t="s">
        <v>418</v>
      </c>
    </row>
    <row r="359" spans="1:65" s="2" customFormat="1" ht="19.5">
      <c r="A359" s="36"/>
      <c r="B359" s="37"/>
      <c r="C359" s="38"/>
      <c r="D359" s="188" t="s">
        <v>152</v>
      </c>
      <c r="E359" s="38"/>
      <c r="F359" s="189" t="s">
        <v>419</v>
      </c>
      <c r="G359" s="38"/>
      <c r="H359" s="38"/>
      <c r="I359" s="190"/>
      <c r="J359" s="38"/>
      <c r="K359" s="38"/>
      <c r="L359" s="41"/>
      <c r="M359" s="191"/>
      <c r="N359" s="192"/>
      <c r="O359" s="66"/>
      <c r="P359" s="66"/>
      <c r="Q359" s="66"/>
      <c r="R359" s="66"/>
      <c r="S359" s="66"/>
      <c r="T359" s="67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9" t="s">
        <v>152</v>
      </c>
      <c r="AU359" s="19" t="s">
        <v>150</v>
      </c>
    </row>
    <row r="360" spans="1:65" s="2" customFormat="1">
      <c r="A360" s="36"/>
      <c r="B360" s="37"/>
      <c r="C360" s="38"/>
      <c r="D360" s="193" t="s">
        <v>154</v>
      </c>
      <c r="E360" s="38"/>
      <c r="F360" s="194" t="s">
        <v>420</v>
      </c>
      <c r="G360" s="38"/>
      <c r="H360" s="38"/>
      <c r="I360" s="190"/>
      <c r="J360" s="38"/>
      <c r="K360" s="38"/>
      <c r="L360" s="41"/>
      <c r="M360" s="191"/>
      <c r="N360" s="192"/>
      <c r="O360" s="66"/>
      <c r="P360" s="66"/>
      <c r="Q360" s="66"/>
      <c r="R360" s="66"/>
      <c r="S360" s="66"/>
      <c r="T360" s="67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9" t="s">
        <v>154</v>
      </c>
      <c r="AU360" s="19" t="s">
        <v>150</v>
      </c>
    </row>
    <row r="361" spans="1:65" s="16" customFormat="1">
      <c r="B361" s="228"/>
      <c r="C361" s="229"/>
      <c r="D361" s="188" t="s">
        <v>156</v>
      </c>
      <c r="E361" s="230" t="s">
        <v>19</v>
      </c>
      <c r="F361" s="231" t="s">
        <v>194</v>
      </c>
      <c r="G361" s="229"/>
      <c r="H361" s="230" t="s">
        <v>19</v>
      </c>
      <c r="I361" s="232"/>
      <c r="J361" s="229"/>
      <c r="K361" s="229"/>
      <c r="L361" s="233"/>
      <c r="M361" s="234"/>
      <c r="N361" s="235"/>
      <c r="O361" s="235"/>
      <c r="P361" s="235"/>
      <c r="Q361" s="235"/>
      <c r="R361" s="235"/>
      <c r="S361" s="235"/>
      <c r="T361" s="236"/>
      <c r="AT361" s="237" t="s">
        <v>156</v>
      </c>
      <c r="AU361" s="237" t="s">
        <v>150</v>
      </c>
      <c r="AV361" s="16" t="s">
        <v>77</v>
      </c>
      <c r="AW361" s="16" t="s">
        <v>31</v>
      </c>
      <c r="AX361" s="16" t="s">
        <v>69</v>
      </c>
      <c r="AY361" s="237" t="s">
        <v>140</v>
      </c>
    </row>
    <row r="362" spans="1:65" s="13" customFormat="1">
      <c r="B362" s="195"/>
      <c r="C362" s="196"/>
      <c r="D362" s="188" t="s">
        <v>156</v>
      </c>
      <c r="E362" s="197" t="s">
        <v>19</v>
      </c>
      <c r="F362" s="198" t="s">
        <v>314</v>
      </c>
      <c r="G362" s="196"/>
      <c r="H362" s="199">
        <v>0.05</v>
      </c>
      <c r="I362" s="200"/>
      <c r="J362" s="196"/>
      <c r="K362" s="196"/>
      <c r="L362" s="201"/>
      <c r="M362" s="202"/>
      <c r="N362" s="203"/>
      <c r="O362" s="203"/>
      <c r="P362" s="203"/>
      <c r="Q362" s="203"/>
      <c r="R362" s="203"/>
      <c r="S362" s="203"/>
      <c r="T362" s="204"/>
      <c r="AT362" s="205" t="s">
        <v>156</v>
      </c>
      <c r="AU362" s="205" t="s">
        <v>150</v>
      </c>
      <c r="AV362" s="13" t="s">
        <v>79</v>
      </c>
      <c r="AW362" s="13" t="s">
        <v>31</v>
      </c>
      <c r="AX362" s="13" t="s">
        <v>69</v>
      </c>
      <c r="AY362" s="205" t="s">
        <v>140</v>
      </c>
    </row>
    <row r="363" spans="1:65" s="14" customFormat="1">
      <c r="B363" s="206"/>
      <c r="C363" s="207"/>
      <c r="D363" s="188" t="s">
        <v>156</v>
      </c>
      <c r="E363" s="208" t="s">
        <v>19</v>
      </c>
      <c r="F363" s="209" t="s">
        <v>158</v>
      </c>
      <c r="G363" s="207"/>
      <c r="H363" s="210">
        <v>0.05</v>
      </c>
      <c r="I363" s="211"/>
      <c r="J363" s="207"/>
      <c r="K363" s="207"/>
      <c r="L363" s="212"/>
      <c r="M363" s="213"/>
      <c r="N363" s="214"/>
      <c r="O363" s="214"/>
      <c r="P363" s="214"/>
      <c r="Q363" s="214"/>
      <c r="R363" s="214"/>
      <c r="S363" s="214"/>
      <c r="T363" s="215"/>
      <c r="AT363" s="216" t="s">
        <v>156</v>
      </c>
      <c r="AU363" s="216" t="s">
        <v>150</v>
      </c>
      <c r="AV363" s="14" t="s">
        <v>150</v>
      </c>
      <c r="AW363" s="14" t="s">
        <v>31</v>
      </c>
      <c r="AX363" s="14" t="s">
        <v>69</v>
      </c>
      <c r="AY363" s="216" t="s">
        <v>140</v>
      </c>
    </row>
    <row r="364" spans="1:65" s="15" customFormat="1">
      <c r="B364" s="217"/>
      <c r="C364" s="218"/>
      <c r="D364" s="188" t="s">
        <v>156</v>
      </c>
      <c r="E364" s="219" t="s">
        <v>19</v>
      </c>
      <c r="F364" s="220" t="s">
        <v>171</v>
      </c>
      <c r="G364" s="218"/>
      <c r="H364" s="221">
        <v>0.05</v>
      </c>
      <c r="I364" s="222"/>
      <c r="J364" s="218"/>
      <c r="K364" s="218"/>
      <c r="L364" s="223"/>
      <c r="M364" s="224"/>
      <c r="N364" s="225"/>
      <c r="O364" s="225"/>
      <c r="P364" s="225"/>
      <c r="Q364" s="225"/>
      <c r="R364" s="225"/>
      <c r="S364" s="225"/>
      <c r="T364" s="226"/>
      <c r="AT364" s="227" t="s">
        <v>156</v>
      </c>
      <c r="AU364" s="227" t="s">
        <v>150</v>
      </c>
      <c r="AV364" s="15" t="s">
        <v>149</v>
      </c>
      <c r="AW364" s="15" t="s">
        <v>31</v>
      </c>
      <c r="AX364" s="15" t="s">
        <v>77</v>
      </c>
      <c r="AY364" s="227" t="s">
        <v>140</v>
      </c>
    </row>
    <row r="365" spans="1:65" s="2" customFormat="1" ht="33" customHeight="1">
      <c r="A365" s="36"/>
      <c r="B365" s="37"/>
      <c r="C365" s="175" t="s">
        <v>421</v>
      </c>
      <c r="D365" s="175" t="s">
        <v>144</v>
      </c>
      <c r="E365" s="176" t="s">
        <v>422</v>
      </c>
      <c r="F365" s="177" t="s">
        <v>423</v>
      </c>
      <c r="G365" s="178" t="s">
        <v>176</v>
      </c>
      <c r="H365" s="179">
        <v>0.315</v>
      </c>
      <c r="I365" s="180"/>
      <c r="J365" s="181">
        <f>ROUND(I365*H365,2)</f>
        <v>0</v>
      </c>
      <c r="K365" s="177" t="s">
        <v>148</v>
      </c>
      <c r="L365" s="41"/>
      <c r="M365" s="182" t="s">
        <v>19</v>
      </c>
      <c r="N365" s="183" t="s">
        <v>40</v>
      </c>
      <c r="O365" s="66"/>
      <c r="P365" s="184">
        <f>O365*H365</f>
        <v>0</v>
      </c>
      <c r="Q365" s="184">
        <v>0</v>
      </c>
      <c r="R365" s="184">
        <f>Q365*H365</f>
        <v>0</v>
      </c>
      <c r="S365" s="184">
        <v>2.2000000000000002</v>
      </c>
      <c r="T365" s="185">
        <f>S365*H365</f>
        <v>0.69300000000000006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86" t="s">
        <v>149</v>
      </c>
      <c r="AT365" s="186" t="s">
        <v>144</v>
      </c>
      <c r="AU365" s="186" t="s">
        <v>150</v>
      </c>
      <c r="AY365" s="19" t="s">
        <v>140</v>
      </c>
      <c r="BE365" s="187">
        <f>IF(N365="základní",J365,0)</f>
        <v>0</v>
      </c>
      <c r="BF365" s="187">
        <f>IF(N365="snížená",J365,0)</f>
        <v>0</v>
      </c>
      <c r="BG365" s="187">
        <f>IF(N365="zákl. přenesená",J365,0)</f>
        <v>0</v>
      </c>
      <c r="BH365" s="187">
        <f>IF(N365="sníž. přenesená",J365,0)</f>
        <v>0</v>
      </c>
      <c r="BI365" s="187">
        <f>IF(N365="nulová",J365,0)</f>
        <v>0</v>
      </c>
      <c r="BJ365" s="19" t="s">
        <v>77</v>
      </c>
      <c r="BK365" s="187">
        <f>ROUND(I365*H365,2)</f>
        <v>0</v>
      </c>
      <c r="BL365" s="19" t="s">
        <v>149</v>
      </c>
      <c r="BM365" s="186" t="s">
        <v>424</v>
      </c>
    </row>
    <row r="366" spans="1:65" s="2" customFormat="1" ht="19.5">
      <c r="A366" s="36"/>
      <c r="B366" s="37"/>
      <c r="C366" s="38"/>
      <c r="D366" s="188" t="s">
        <v>152</v>
      </c>
      <c r="E366" s="38"/>
      <c r="F366" s="189" t="s">
        <v>425</v>
      </c>
      <c r="G366" s="38"/>
      <c r="H366" s="38"/>
      <c r="I366" s="190"/>
      <c r="J366" s="38"/>
      <c r="K366" s="38"/>
      <c r="L366" s="41"/>
      <c r="M366" s="191"/>
      <c r="N366" s="192"/>
      <c r="O366" s="66"/>
      <c r="P366" s="66"/>
      <c r="Q366" s="66"/>
      <c r="R366" s="66"/>
      <c r="S366" s="66"/>
      <c r="T366" s="67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T366" s="19" t="s">
        <v>152</v>
      </c>
      <c r="AU366" s="19" t="s">
        <v>150</v>
      </c>
    </row>
    <row r="367" spans="1:65" s="2" customFormat="1">
      <c r="A367" s="36"/>
      <c r="B367" s="37"/>
      <c r="C367" s="38"/>
      <c r="D367" s="193" t="s">
        <v>154</v>
      </c>
      <c r="E367" s="38"/>
      <c r="F367" s="194" t="s">
        <v>426</v>
      </c>
      <c r="G367" s="38"/>
      <c r="H367" s="38"/>
      <c r="I367" s="190"/>
      <c r="J367" s="38"/>
      <c r="K367" s="38"/>
      <c r="L367" s="41"/>
      <c r="M367" s="191"/>
      <c r="N367" s="192"/>
      <c r="O367" s="66"/>
      <c r="P367" s="66"/>
      <c r="Q367" s="66"/>
      <c r="R367" s="66"/>
      <c r="S367" s="66"/>
      <c r="T367" s="67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9" t="s">
        <v>154</v>
      </c>
      <c r="AU367" s="19" t="s">
        <v>150</v>
      </c>
    </row>
    <row r="368" spans="1:65" s="16" customFormat="1">
      <c r="B368" s="228"/>
      <c r="C368" s="229"/>
      <c r="D368" s="188" t="s">
        <v>156</v>
      </c>
      <c r="E368" s="230" t="s">
        <v>19</v>
      </c>
      <c r="F368" s="231" t="s">
        <v>194</v>
      </c>
      <c r="G368" s="229"/>
      <c r="H368" s="230" t="s">
        <v>19</v>
      </c>
      <c r="I368" s="232"/>
      <c r="J368" s="229"/>
      <c r="K368" s="229"/>
      <c r="L368" s="233"/>
      <c r="M368" s="234"/>
      <c r="N368" s="235"/>
      <c r="O368" s="235"/>
      <c r="P368" s="235"/>
      <c r="Q368" s="235"/>
      <c r="R368" s="235"/>
      <c r="S368" s="235"/>
      <c r="T368" s="236"/>
      <c r="AT368" s="237" t="s">
        <v>156</v>
      </c>
      <c r="AU368" s="237" t="s">
        <v>150</v>
      </c>
      <c r="AV368" s="16" t="s">
        <v>77</v>
      </c>
      <c r="AW368" s="16" t="s">
        <v>31</v>
      </c>
      <c r="AX368" s="16" t="s">
        <v>69</v>
      </c>
      <c r="AY368" s="237" t="s">
        <v>140</v>
      </c>
    </row>
    <row r="369" spans="1:65" s="13" customFormat="1">
      <c r="B369" s="195"/>
      <c r="C369" s="196"/>
      <c r="D369" s="188" t="s">
        <v>156</v>
      </c>
      <c r="E369" s="197" t="s">
        <v>19</v>
      </c>
      <c r="F369" s="198" t="s">
        <v>427</v>
      </c>
      <c r="G369" s="196"/>
      <c r="H369" s="199">
        <v>0.315</v>
      </c>
      <c r="I369" s="200"/>
      <c r="J369" s="196"/>
      <c r="K369" s="196"/>
      <c r="L369" s="201"/>
      <c r="M369" s="202"/>
      <c r="N369" s="203"/>
      <c r="O369" s="203"/>
      <c r="P369" s="203"/>
      <c r="Q369" s="203"/>
      <c r="R369" s="203"/>
      <c r="S369" s="203"/>
      <c r="T369" s="204"/>
      <c r="AT369" s="205" t="s">
        <v>156</v>
      </c>
      <c r="AU369" s="205" t="s">
        <v>150</v>
      </c>
      <c r="AV369" s="13" t="s">
        <v>79</v>
      </c>
      <c r="AW369" s="13" t="s">
        <v>31</v>
      </c>
      <c r="AX369" s="13" t="s">
        <v>69</v>
      </c>
      <c r="AY369" s="205" t="s">
        <v>140</v>
      </c>
    </row>
    <row r="370" spans="1:65" s="14" customFormat="1">
      <c r="B370" s="206"/>
      <c r="C370" s="207"/>
      <c r="D370" s="188" t="s">
        <v>156</v>
      </c>
      <c r="E370" s="208" t="s">
        <v>19</v>
      </c>
      <c r="F370" s="209" t="s">
        <v>158</v>
      </c>
      <c r="G370" s="207"/>
      <c r="H370" s="210">
        <v>0.315</v>
      </c>
      <c r="I370" s="211"/>
      <c r="J370" s="207"/>
      <c r="K370" s="207"/>
      <c r="L370" s="212"/>
      <c r="M370" s="213"/>
      <c r="N370" s="214"/>
      <c r="O370" s="214"/>
      <c r="P370" s="214"/>
      <c r="Q370" s="214"/>
      <c r="R370" s="214"/>
      <c r="S370" s="214"/>
      <c r="T370" s="215"/>
      <c r="AT370" s="216" t="s">
        <v>156</v>
      </c>
      <c r="AU370" s="216" t="s">
        <v>150</v>
      </c>
      <c r="AV370" s="14" t="s">
        <v>150</v>
      </c>
      <c r="AW370" s="14" t="s">
        <v>31</v>
      </c>
      <c r="AX370" s="14" t="s">
        <v>69</v>
      </c>
      <c r="AY370" s="216" t="s">
        <v>140</v>
      </c>
    </row>
    <row r="371" spans="1:65" s="15" customFormat="1">
      <c r="B371" s="217"/>
      <c r="C371" s="218"/>
      <c r="D371" s="188" t="s">
        <v>156</v>
      </c>
      <c r="E371" s="219" t="s">
        <v>19</v>
      </c>
      <c r="F371" s="220" t="s">
        <v>171</v>
      </c>
      <c r="G371" s="218"/>
      <c r="H371" s="221">
        <v>0.315</v>
      </c>
      <c r="I371" s="222"/>
      <c r="J371" s="218"/>
      <c r="K371" s="218"/>
      <c r="L371" s="223"/>
      <c r="M371" s="224"/>
      <c r="N371" s="225"/>
      <c r="O371" s="225"/>
      <c r="P371" s="225"/>
      <c r="Q371" s="225"/>
      <c r="R371" s="225"/>
      <c r="S371" s="225"/>
      <c r="T371" s="226"/>
      <c r="AT371" s="227" t="s">
        <v>156</v>
      </c>
      <c r="AU371" s="227" t="s">
        <v>150</v>
      </c>
      <c r="AV371" s="15" t="s">
        <v>149</v>
      </c>
      <c r="AW371" s="15" t="s">
        <v>31</v>
      </c>
      <c r="AX371" s="15" t="s">
        <v>77</v>
      </c>
      <c r="AY371" s="227" t="s">
        <v>140</v>
      </c>
    </row>
    <row r="372" spans="1:65" s="2" customFormat="1" ht="24.2" customHeight="1">
      <c r="A372" s="36"/>
      <c r="B372" s="37"/>
      <c r="C372" s="175" t="s">
        <v>428</v>
      </c>
      <c r="D372" s="175" t="s">
        <v>144</v>
      </c>
      <c r="E372" s="176" t="s">
        <v>429</v>
      </c>
      <c r="F372" s="177" t="s">
        <v>430</v>
      </c>
      <c r="G372" s="178" t="s">
        <v>147</v>
      </c>
      <c r="H372" s="179">
        <v>1</v>
      </c>
      <c r="I372" s="180"/>
      <c r="J372" s="181">
        <f>ROUND(I372*H372,2)</f>
        <v>0</v>
      </c>
      <c r="K372" s="177" t="s">
        <v>148</v>
      </c>
      <c r="L372" s="41"/>
      <c r="M372" s="182" t="s">
        <v>19</v>
      </c>
      <c r="N372" s="183" t="s">
        <v>40</v>
      </c>
      <c r="O372" s="66"/>
      <c r="P372" s="184">
        <f>O372*H372</f>
        <v>0</v>
      </c>
      <c r="Q372" s="184">
        <v>0</v>
      </c>
      <c r="R372" s="184">
        <f>Q372*H372</f>
        <v>0</v>
      </c>
      <c r="S372" s="184">
        <v>3.5000000000000003E-2</v>
      </c>
      <c r="T372" s="185">
        <f>S372*H372</f>
        <v>3.5000000000000003E-2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86" t="s">
        <v>149</v>
      </c>
      <c r="AT372" s="186" t="s">
        <v>144</v>
      </c>
      <c r="AU372" s="186" t="s">
        <v>150</v>
      </c>
      <c r="AY372" s="19" t="s">
        <v>140</v>
      </c>
      <c r="BE372" s="187">
        <f>IF(N372="základní",J372,0)</f>
        <v>0</v>
      </c>
      <c r="BF372" s="187">
        <f>IF(N372="snížená",J372,0)</f>
        <v>0</v>
      </c>
      <c r="BG372" s="187">
        <f>IF(N372="zákl. přenesená",J372,0)</f>
        <v>0</v>
      </c>
      <c r="BH372" s="187">
        <f>IF(N372="sníž. přenesená",J372,0)</f>
        <v>0</v>
      </c>
      <c r="BI372" s="187">
        <f>IF(N372="nulová",J372,0)</f>
        <v>0</v>
      </c>
      <c r="BJ372" s="19" t="s">
        <v>77</v>
      </c>
      <c r="BK372" s="187">
        <f>ROUND(I372*H372,2)</f>
        <v>0</v>
      </c>
      <c r="BL372" s="19" t="s">
        <v>149</v>
      </c>
      <c r="BM372" s="186" t="s">
        <v>431</v>
      </c>
    </row>
    <row r="373" spans="1:65" s="2" customFormat="1" ht="29.25">
      <c r="A373" s="36"/>
      <c r="B373" s="37"/>
      <c r="C373" s="38"/>
      <c r="D373" s="188" t="s">
        <v>152</v>
      </c>
      <c r="E373" s="38"/>
      <c r="F373" s="189" t="s">
        <v>432</v>
      </c>
      <c r="G373" s="38"/>
      <c r="H373" s="38"/>
      <c r="I373" s="190"/>
      <c r="J373" s="38"/>
      <c r="K373" s="38"/>
      <c r="L373" s="41"/>
      <c r="M373" s="191"/>
      <c r="N373" s="192"/>
      <c r="O373" s="66"/>
      <c r="P373" s="66"/>
      <c r="Q373" s="66"/>
      <c r="R373" s="66"/>
      <c r="S373" s="66"/>
      <c r="T373" s="67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9" t="s">
        <v>152</v>
      </c>
      <c r="AU373" s="19" t="s">
        <v>150</v>
      </c>
    </row>
    <row r="374" spans="1:65" s="2" customFormat="1">
      <c r="A374" s="36"/>
      <c r="B374" s="37"/>
      <c r="C374" s="38"/>
      <c r="D374" s="193" t="s">
        <v>154</v>
      </c>
      <c r="E374" s="38"/>
      <c r="F374" s="194" t="s">
        <v>433</v>
      </c>
      <c r="G374" s="38"/>
      <c r="H374" s="38"/>
      <c r="I374" s="190"/>
      <c r="J374" s="38"/>
      <c r="K374" s="38"/>
      <c r="L374" s="41"/>
      <c r="M374" s="191"/>
      <c r="N374" s="192"/>
      <c r="O374" s="66"/>
      <c r="P374" s="66"/>
      <c r="Q374" s="66"/>
      <c r="R374" s="66"/>
      <c r="S374" s="66"/>
      <c r="T374" s="67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T374" s="19" t="s">
        <v>154</v>
      </c>
      <c r="AU374" s="19" t="s">
        <v>150</v>
      </c>
    </row>
    <row r="375" spans="1:65" s="16" customFormat="1">
      <c r="B375" s="228"/>
      <c r="C375" s="229"/>
      <c r="D375" s="188" t="s">
        <v>156</v>
      </c>
      <c r="E375" s="230" t="s">
        <v>19</v>
      </c>
      <c r="F375" s="231" t="s">
        <v>194</v>
      </c>
      <c r="G375" s="229"/>
      <c r="H375" s="230" t="s">
        <v>19</v>
      </c>
      <c r="I375" s="232"/>
      <c r="J375" s="229"/>
      <c r="K375" s="229"/>
      <c r="L375" s="233"/>
      <c r="M375" s="234"/>
      <c r="N375" s="235"/>
      <c r="O375" s="235"/>
      <c r="P375" s="235"/>
      <c r="Q375" s="235"/>
      <c r="R375" s="235"/>
      <c r="S375" s="235"/>
      <c r="T375" s="236"/>
      <c r="AT375" s="237" t="s">
        <v>156</v>
      </c>
      <c r="AU375" s="237" t="s">
        <v>150</v>
      </c>
      <c r="AV375" s="16" t="s">
        <v>77</v>
      </c>
      <c r="AW375" s="16" t="s">
        <v>31</v>
      </c>
      <c r="AX375" s="16" t="s">
        <v>69</v>
      </c>
      <c r="AY375" s="237" t="s">
        <v>140</v>
      </c>
    </row>
    <row r="376" spans="1:65" s="13" customFormat="1">
      <c r="B376" s="195"/>
      <c r="C376" s="196"/>
      <c r="D376" s="188" t="s">
        <v>156</v>
      </c>
      <c r="E376" s="197" t="s">
        <v>19</v>
      </c>
      <c r="F376" s="198" t="s">
        <v>77</v>
      </c>
      <c r="G376" s="196"/>
      <c r="H376" s="199">
        <v>1</v>
      </c>
      <c r="I376" s="200"/>
      <c r="J376" s="196"/>
      <c r="K376" s="196"/>
      <c r="L376" s="201"/>
      <c r="M376" s="202"/>
      <c r="N376" s="203"/>
      <c r="O376" s="203"/>
      <c r="P376" s="203"/>
      <c r="Q376" s="203"/>
      <c r="R376" s="203"/>
      <c r="S376" s="203"/>
      <c r="T376" s="204"/>
      <c r="AT376" s="205" t="s">
        <v>156</v>
      </c>
      <c r="AU376" s="205" t="s">
        <v>150</v>
      </c>
      <c r="AV376" s="13" t="s">
        <v>79</v>
      </c>
      <c r="AW376" s="13" t="s">
        <v>31</v>
      </c>
      <c r="AX376" s="13" t="s">
        <v>69</v>
      </c>
      <c r="AY376" s="205" t="s">
        <v>140</v>
      </c>
    </row>
    <row r="377" spans="1:65" s="14" customFormat="1">
      <c r="B377" s="206"/>
      <c r="C377" s="207"/>
      <c r="D377" s="188" t="s">
        <v>156</v>
      </c>
      <c r="E377" s="208" t="s">
        <v>19</v>
      </c>
      <c r="F377" s="209" t="s">
        <v>158</v>
      </c>
      <c r="G377" s="207"/>
      <c r="H377" s="210">
        <v>1</v>
      </c>
      <c r="I377" s="211"/>
      <c r="J377" s="207"/>
      <c r="K377" s="207"/>
      <c r="L377" s="212"/>
      <c r="M377" s="213"/>
      <c r="N377" s="214"/>
      <c r="O377" s="214"/>
      <c r="P377" s="214"/>
      <c r="Q377" s="214"/>
      <c r="R377" s="214"/>
      <c r="S377" s="214"/>
      <c r="T377" s="215"/>
      <c r="AT377" s="216" t="s">
        <v>156</v>
      </c>
      <c r="AU377" s="216" t="s">
        <v>150</v>
      </c>
      <c r="AV377" s="14" t="s">
        <v>150</v>
      </c>
      <c r="AW377" s="14" t="s">
        <v>31</v>
      </c>
      <c r="AX377" s="14" t="s">
        <v>69</v>
      </c>
      <c r="AY377" s="216" t="s">
        <v>140</v>
      </c>
    </row>
    <row r="378" spans="1:65" s="15" customFormat="1">
      <c r="B378" s="217"/>
      <c r="C378" s="218"/>
      <c r="D378" s="188" t="s">
        <v>156</v>
      </c>
      <c r="E378" s="219" t="s">
        <v>19</v>
      </c>
      <c r="F378" s="220" t="s">
        <v>171</v>
      </c>
      <c r="G378" s="218"/>
      <c r="H378" s="221">
        <v>1</v>
      </c>
      <c r="I378" s="222"/>
      <c r="J378" s="218"/>
      <c r="K378" s="218"/>
      <c r="L378" s="223"/>
      <c r="M378" s="224"/>
      <c r="N378" s="225"/>
      <c r="O378" s="225"/>
      <c r="P378" s="225"/>
      <c r="Q378" s="225"/>
      <c r="R378" s="225"/>
      <c r="S378" s="225"/>
      <c r="T378" s="226"/>
      <c r="AT378" s="227" t="s">
        <v>156</v>
      </c>
      <c r="AU378" s="227" t="s">
        <v>150</v>
      </c>
      <c r="AV378" s="15" t="s">
        <v>149</v>
      </c>
      <c r="AW378" s="15" t="s">
        <v>31</v>
      </c>
      <c r="AX378" s="15" t="s">
        <v>77</v>
      </c>
      <c r="AY378" s="227" t="s">
        <v>140</v>
      </c>
    </row>
    <row r="379" spans="1:65" s="2" customFormat="1" ht="24.2" customHeight="1">
      <c r="A379" s="36"/>
      <c r="B379" s="37"/>
      <c r="C379" s="175" t="s">
        <v>434</v>
      </c>
      <c r="D379" s="175" t="s">
        <v>144</v>
      </c>
      <c r="E379" s="176" t="s">
        <v>435</v>
      </c>
      <c r="F379" s="177" t="s">
        <v>436</v>
      </c>
      <c r="G379" s="178" t="s">
        <v>147</v>
      </c>
      <c r="H379" s="179">
        <v>2.1</v>
      </c>
      <c r="I379" s="180"/>
      <c r="J379" s="181">
        <f>ROUND(I379*H379,2)</f>
        <v>0</v>
      </c>
      <c r="K379" s="177" t="s">
        <v>148</v>
      </c>
      <c r="L379" s="41"/>
      <c r="M379" s="182" t="s">
        <v>19</v>
      </c>
      <c r="N379" s="183" t="s">
        <v>40</v>
      </c>
      <c r="O379" s="66"/>
      <c r="P379" s="184">
        <f>O379*H379</f>
        <v>0</v>
      </c>
      <c r="Q379" s="184">
        <v>0</v>
      </c>
      <c r="R379" s="184">
        <f>Q379*H379</f>
        <v>0</v>
      </c>
      <c r="S379" s="184">
        <v>3.5000000000000003E-2</v>
      </c>
      <c r="T379" s="185">
        <f>S379*H379</f>
        <v>7.350000000000001E-2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186" t="s">
        <v>149</v>
      </c>
      <c r="AT379" s="186" t="s">
        <v>144</v>
      </c>
      <c r="AU379" s="186" t="s">
        <v>150</v>
      </c>
      <c r="AY379" s="19" t="s">
        <v>140</v>
      </c>
      <c r="BE379" s="187">
        <f>IF(N379="základní",J379,0)</f>
        <v>0</v>
      </c>
      <c r="BF379" s="187">
        <f>IF(N379="snížená",J379,0)</f>
        <v>0</v>
      </c>
      <c r="BG379" s="187">
        <f>IF(N379="zákl. přenesená",J379,0)</f>
        <v>0</v>
      </c>
      <c r="BH379" s="187">
        <f>IF(N379="sníž. přenesená",J379,0)</f>
        <v>0</v>
      </c>
      <c r="BI379" s="187">
        <f>IF(N379="nulová",J379,0)</f>
        <v>0</v>
      </c>
      <c r="BJ379" s="19" t="s">
        <v>77</v>
      </c>
      <c r="BK379" s="187">
        <f>ROUND(I379*H379,2)</f>
        <v>0</v>
      </c>
      <c r="BL379" s="19" t="s">
        <v>149</v>
      </c>
      <c r="BM379" s="186" t="s">
        <v>437</v>
      </c>
    </row>
    <row r="380" spans="1:65" s="2" customFormat="1" ht="29.25">
      <c r="A380" s="36"/>
      <c r="B380" s="37"/>
      <c r="C380" s="38"/>
      <c r="D380" s="188" t="s">
        <v>152</v>
      </c>
      <c r="E380" s="38"/>
      <c r="F380" s="189" t="s">
        <v>438</v>
      </c>
      <c r="G380" s="38"/>
      <c r="H380" s="38"/>
      <c r="I380" s="190"/>
      <c r="J380" s="38"/>
      <c r="K380" s="38"/>
      <c r="L380" s="41"/>
      <c r="M380" s="191"/>
      <c r="N380" s="192"/>
      <c r="O380" s="66"/>
      <c r="P380" s="66"/>
      <c r="Q380" s="66"/>
      <c r="R380" s="66"/>
      <c r="S380" s="66"/>
      <c r="T380" s="67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9" t="s">
        <v>152</v>
      </c>
      <c r="AU380" s="19" t="s">
        <v>150</v>
      </c>
    </row>
    <row r="381" spans="1:65" s="2" customFormat="1">
      <c r="A381" s="36"/>
      <c r="B381" s="37"/>
      <c r="C381" s="38"/>
      <c r="D381" s="193" t="s">
        <v>154</v>
      </c>
      <c r="E381" s="38"/>
      <c r="F381" s="194" t="s">
        <v>439</v>
      </c>
      <c r="G381" s="38"/>
      <c r="H381" s="38"/>
      <c r="I381" s="190"/>
      <c r="J381" s="38"/>
      <c r="K381" s="38"/>
      <c r="L381" s="41"/>
      <c r="M381" s="191"/>
      <c r="N381" s="192"/>
      <c r="O381" s="66"/>
      <c r="P381" s="66"/>
      <c r="Q381" s="66"/>
      <c r="R381" s="66"/>
      <c r="S381" s="66"/>
      <c r="T381" s="67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9" t="s">
        <v>154</v>
      </c>
      <c r="AU381" s="19" t="s">
        <v>150</v>
      </c>
    </row>
    <row r="382" spans="1:65" s="16" customFormat="1">
      <c r="B382" s="228"/>
      <c r="C382" s="229"/>
      <c r="D382" s="188" t="s">
        <v>156</v>
      </c>
      <c r="E382" s="230" t="s">
        <v>19</v>
      </c>
      <c r="F382" s="231" t="s">
        <v>194</v>
      </c>
      <c r="G382" s="229"/>
      <c r="H382" s="230" t="s">
        <v>19</v>
      </c>
      <c r="I382" s="232"/>
      <c r="J382" s="229"/>
      <c r="K382" s="229"/>
      <c r="L382" s="233"/>
      <c r="M382" s="234"/>
      <c r="N382" s="235"/>
      <c r="O382" s="235"/>
      <c r="P382" s="235"/>
      <c r="Q382" s="235"/>
      <c r="R382" s="235"/>
      <c r="S382" s="235"/>
      <c r="T382" s="236"/>
      <c r="AT382" s="237" t="s">
        <v>156</v>
      </c>
      <c r="AU382" s="237" t="s">
        <v>150</v>
      </c>
      <c r="AV382" s="16" t="s">
        <v>77</v>
      </c>
      <c r="AW382" s="16" t="s">
        <v>31</v>
      </c>
      <c r="AX382" s="16" t="s">
        <v>69</v>
      </c>
      <c r="AY382" s="237" t="s">
        <v>140</v>
      </c>
    </row>
    <row r="383" spans="1:65" s="13" customFormat="1">
      <c r="B383" s="195"/>
      <c r="C383" s="196"/>
      <c r="D383" s="188" t="s">
        <v>156</v>
      </c>
      <c r="E383" s="197" t="s">
        <v>19</v>
      </c>
      <c r="F383" s="198" t="s">
        <v>412</v>
      </c>
      <c r="G383" s="196"/>
      <c r="H383" s="199">
        <v>2.1</v>
      </c>
      <c r="I383" s="200"/>
      <c r="J383" s="196"/>
      <c r="K383" s="196"/>
      <c r="L383" s="201"/>
      <c r="M383" s="202"/>
      <c r="N383" s="203"/>
      <c r="O383" s="203"/>
      <c r="P383" s="203"/>
      <c r="Q383" s="203"/>
      <c r="R383" s="203"/>
      <c r="S383" s="203"/>
      <c r="T383" s="204"/>
      <c r="AT383" s="205" t="s">
        <v>156</v>
      </c>
      <c r="AU383" s="205" t="s">
        <v>150</v>
      </c>
      <c r="AV383" s="13" t="s">
        <v>79</v>
      </c>
      <c r="AW383" s="13" t="s">
        <v>31</v>
      </c>
      <c r="AX383" s="13" t="s">
        <v>69</v>
      </c>
      <c r="AY383" s="205" t="s">
        <v>140</v>
      </c>
    </row>
    <row r="384" spans="1:65" s="14" customFormat="1">
      <c r="B384" s="206"/>
      <c r="C384" s="207"/>
      <c r="D384" s="188" t="s">
        <v>156</v>
      </c>
      <c r="E384" s="208" t="s">
        <v>19</v>
      </c>
      <c r="F384" s="209" t="s">
        <v>158</v>
      </c>
      <c r="G384" s="207"/>
      <c r="H384" s="210">
        <v>2.1</v>
      </c>
      <c r="I384" s="211"/>
      <c r="J384" s="207"/>
      <c r="K384" s="207"/>
      <c r="L384" s="212"/>
      <c r="M384" s="213"/>
      <c r="N384" s="214"/>
      <c r="O384" s="214"/>
      <c r="P384" s="214"/>
      <c r="Q384" s="214"/>
      <c r="R384" s="214"/>
      <c r="S384" s="214"/>
      <c r="T384" s="215"/>
      <c r="AT384" s="216" t="s">
        <v>156</v>
      </c>
      <c r="AU384" s="216" t="s">
        <v>150</v>
      </c>
      <c r="AV384" s="14" t="s">
        <v>150</v>
      </c>
      <c r="AW384" s="14" t="s">
        <v>31</v>
      </c>
      <c r="AX384" s="14" t="s">
        <v>69</v>
      </c>
      <c r="AY384" s="216" t="s">
        <v>140</v>
      </c>
    </row>
    <row r="385" spans="1:65" s="15" customFormat="1">
      <c r="B385" s="217"/>
      <c r="C385" s="218"/>
      <c r="D385" s="188" t="s">
        <v>156</v>
      </c>
      <c r="E385" s="219" t="s">
        <v>19</v>
      </c>
      <c r="F385" s="220" t="s">
        <v>171</v>
      </c>
      <c r="G385" s="218"/>
      <c r="H385" s="221">
        <v>2.1</v>
      </c>
      <c r="I385" s="222"/>
      <c r="J385" s="218"/>
      <c r="K385" s="218"/>
      <c r="L385" s="223"/>
      <c r="M385" s="224"/>
      <c r="N385" s="225"/>
      <c r="O385" s="225"/>
      <c r="P385" s="225"/>
      <c r="Q385" s="225"/>
      <c r="R385" s="225"/>
      <c r="S385" s="225"/>
      <c r="T385" s="226"/>
      <c r="AT385" s="227" t="s">
        <v>156</v>
      </c>
      <c r="AU385" s="227" t="s">
        <v>150</v>
      </c>
      <c r="AV385" s="15" t="s">
        <v>149</v>
      </c>
      <c r="AW385" s="15" t="s">
        <v>31</v>
      </c>
      <c r="AX385" s="15" t="s">
        <v>77</v>
      </c>
      <c r="AY385" s="227" t="s">
        <v>140</v>
      </c>
    </row>
    <row r="386" spans="1:65" s="12" customFormat="1" ht="20.85" customHeight="1">
      <c r="B386" s="159"/>
      <c r="C386" s="160"/>
      <c r="D386" s="161" t="s">
        <v>68</v>
      </c>
      <c r="E386" s="173" t="s">
        <v>440</v>
      </c>
      <c r="F386" s="173" t="s">
        <v>441</v>
      </c>
      <c r="G386" s="160"/>
      <c r="H386" s="160"/>
      <c r="I386" s="163"/>
      <c r="J386" s="174">
        <f>BK386</f>
        <v>0</v>
      </c>
      <c r="K386" s="160"/>
      <c r="L386" s="165"/>
      <c r="M386" s="166"/>
      <c r="N386" s="167"/>
      <c r="O386" s="167"/>
      <c r="P386" s="168">
        <f>SUM(P387:P391)</f>
        <v>0</v>
      </c>
      <c r="Q386" s="167"/>
      <c r="R386" s="168">
        <f>SUM(R387:R391)</f>
        <v>0</v>
      </c>
      <c r="S386" s="167"/>
      <c r="T386" s="169">
        <f>SUM(T387:T391)</f>
        <v>1.0880000000000001</v>
      </c>
      <c r="AR386" s="170" t="s">
        <v>77</v>
      </c>
      <c r="AT386" s="171" t="s">
        <v>68</v>
      </c>
      <c r="AU386" s="171" t="s">
        <v>79</v>
      </c>
      <c r="AY386" s="170" t="s">
        <v>140</v>
      </c>
      <c r="BK386" s="172">
        <f>SUM(BK387:BK391)</f>
        <v>0</v>
      </c>
    </row>
    <row r="387" spans="1:65" s="2" customFormat="1" ht="24.2" customHeight="1">
      <c r="A387" s="36"/>
      <c r="B387" s="37"/>
      <c r="C387" s="175" t="s">
        <v>442</v>
      </c>
      <c r="D387" s="175" t="s">
        <v>144</v>
      </c>
      <c r="E387" s="176" t="s">
        <v>443</v>
      </c>
      <c r="F387" s="177" t="s">
        <v>444</v>
      </c>
      <c r="G387" s="178" t="s">
        <v>147</v>
      </c>
      <c r="H387" s="179">
        <v>16</v>
      </c>
      <c r="I387" s="180"/>
      <c r="J387" s="181">
        <f>ROUND(I387*H387,2)</f>
        <v>0</v>
      </c>
      <c r="K387" s="177" t="s">
        <v>148</v>
      </c>
      <c r="L387" s="41"/>
      <c r="M387" s="182" t="s">
        <v>19</v>
      </c>
      <c r="N387" s="183" t="s">
        <v>40</v>
      </c>
      <c r="O387" s="66"/>
      <c r="P387" s="184">
        <f>O387*H387</f>
        <v>0</v>
      </c>
      <c r="Q387" s="184">
        <v>0</v>
      </c>
      <c r="R387" s="184">
        <f>Q387*H387</f>
        <v>0</v>
      </c>
      <c r="S387" s="184">
        <v>6.8000000000000005E-2</v>
      </c>
      <c r="T387" s="185">
        <f>S387*H387</f>
        <v>1.0880000000000001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186" t="s">
        <v>149</v>
      </c>
      <c r="AT387" s="186" t="s">
        <v>144</v>
      </c>
      <c r="AU387" s="186" t="s">
        <v>150</v>
      </c>
      <c r="AY387" s="19" t="s">
        <v>140</v>
      </c>
      <c r="BE387" s="187">
        <f>IF(N387="základní",J387,0)</f>
        <v>0</v>
      </c>
      <c r="BF387" s="187">
        <f>IF(N387="snížená",J387,0)</f>
        <v>0</v>
      </c>
      <c r="BG387" s="187">
        <f>IF(N387="zákl. přenesená",J387,0)</f>
        <v>0</v>
      </c>
      <c r="BH387" s="187">
        <f>IF(N387="sníž. přenesená",J387,0)</f>
        <v>0</v>
      </c>
      <c r="BI387" s="187">
        <f>IF(N387="nulová",J387,0)</f>
        <v>0</v>
      </c>
      <c r="BJ387" s="19" t="s">
        <v>77</v>
      </c>
      <c r="BK387" s="187">
        <f>ROUND(I387*H387,2)</f>
        <v>0</v>
      </c>
      <c r="BL387" s="19" t="s">
        <v>149</v>
      </c>
      <c r="BM387" s="186" t="s">
        <v>445</v>
      </c>
    </row>
    <row r="388" spans="1:65" s="2" customFormat="1" ht="29.25">
      <c r="A388" s="36"/>
      <c r="B388" s="37"/>
      <c r="C388" s="38"/>
      <c r="D388" s="188" t="s">
        <v>152</v>
      </c>
      <c r="E388" s="38"/>
      <c r="F388" s="189" t="s">
        <v>446</v>
      </c>
      <c r="G388" s="38"/>
      <c r="H388" s="38"/>
      <c r="I388" s="190"/>
      <c r="J388" s="38"/>
      <c r="K388" s="38"/>
      <c r="L388" s="41"/>
      <c r="M388" s="191"/>
      <c r="N388" s="192"/>
      <c r="O388" s="66"/>
      <c r="P388" s="66"/>
      <c r="Q388" s="66"/>
      <c r="R388" s="66"/>
      <c r="S388" s="66"/>
      <c r="T388" s="67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T388" s="19" t="s">
        <v>152</v>
      </c>
      <c r="AU388" s="19" t="s">
        <v>150</v>
      </c>
    </row>
    <row r="389" spans="1:65" s="2" customFormat="1">
      <c r="A389" s="36"/>
      <c r="B389" s="37"/>
      <c r="C389" s="38"/>
      <c r="D389" s="193" t="s">
        <v>154</v>
      </c>
      <c r="E389" s="38"/>
      <c r="F389" s="194" t="s">
        <v>447</v>
      </c>
      <c r="G389" s="38"/>
      <c r="H389" s="38"/>
      <c r="I389" s="190"/>
      <c r="J389" s="38"/>
      <c r="K389" s="38"/>
      <c r="L389" s="41"/>
      <c r="M389" s="191"/>
      <c r="N389" s="192"/>
      <c r="O389" s="66"/>
      <c r="P389" s="66"/>
      <c r="Q389" s="66"/>
      <c r="R389" s="66"/>
      <c r="S389" s="66"/>
      <c r="T389" s="67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T389" s="19" t="s">
        <v>154</v>
      </c>
      <c r="AU389" s="19" t="s">
        <v>150</v>
      </c>
    </row>
    <row r="390" spans="1:65" s="13" customFormat="1">
      <c r="B390" s="195"/>
      <c r="C390" s="196"/>
      <c r="D390" s="188" t="s">
        <v>156</v>
      </c>
      <c r="E390" s="197" t="s">
        <v>19</v>
      </c>
      <c r="F390" s="198" t="s">
        <v>204</v>
      </c>
      <c r="G390" s="196"/>
      <c r="H390" s="199">
        <v>16</v>
      </c>
      <c r="I390" s="200"/>
      <c r="J390" s="196"/>
      <c r="K390" s="196"/>
      <c r="L390" s="201"/>
      <c r="M390" s="202"/>
      <c r="N390" s="203"/>
      <c r="O390" s="203"/>
      <c r="P390" s="203"/>
      <c r="Q390" s="203"/>
      <c r="R390" s="203"/>
      <c r="S390" s="203"/>
      <c r="T390" s="204"/>
      <c r="AT390" s="205" t="s">
        <v>156</v>
      </c>
      <c r="AU390" s="205" t="s">
        <v>150</v>
      </c>
      <c r="AV390" s="13" t="s">
        <v>79</v>
      </c>
      <c r="AW390" s="13" t="s">
        <v>31</v>
      </c>
      <c r="AX390" s="13" t="s">
        <v>69</v>
      </c>
      <c r="AY390" s="205" t="s">
        <v>140</v>
      </c>
    </row>
    <row r="391" spans="1:65" s="14" customFormat="1">
      <c r="B391" s="206"/>
      <c r="C391" s="207"/>
      <c r="D391" s="188" t="s">
        <v>156</v>
      </c>
      <c r="E391" s="208" t="s">
        <v>19</v>
      </c>
      <c r="F391" s="209" t="s">
        <v>158</v>
      </c>
      <c r="G391" s="207"/>
      <c r="H391" s="210">
        <v>16</v>
      </c>
      <c r="I391" s="211"/>
      <c r="J391" s="207"/>
      <c r="K391" s="207"/>
      <c r="L391" s="212"/>
      <c r="M391" s="213"/>
      <c r="N391" s="214"/>
      <c r="O391" s="214"/>
      <c r="P391" s="214"/>
      <c r="Q391" s="214"/>
      <c r="R391" s="214"/>
      <c r="S391" s="214"/>
      <c r="T391" s="215"/>
      <c r="AT391" s="216" t="s">
        <v>156</v>
      </c>
      <c r="AU391" s="216" t="s">
        <v>150</v>
      </c>
      <c r="AV391" s="14" t="s">
        <v>150</v>
      </c>
      <c r="AW391" s="14" t="s">
        <v>31</v>
      </c>
      <c r="AX391" s="14" t="s">
        <v>77</v>
      </c>
      <c r="AY391" s="216" t="s">
        <v>140</v>
      </c>
    </row>
    <row r="392" spans="1:65" s="12" customFormat="1" ht="22.9" customHeight="1">
      <c r="B392" s="159"/>
      <c r="C392" s="160"/>
      <c r="D392" s="161" t="s">
        <v>68</v>
      </c>
      <c r="E392" s="173" t="s">
        <v>448</v>
      </c>
      <c r="F392" s="173" t="s">
        <v>449</v>
      </c>
      <c r="G392" s="160"/>
      <c r="H392" s="160"/>
      <c r="I392" s="163"/>
      <c r="J392" s="174">
        <f>BK392</f>
        <v>0</v>
      </c>
      <c r="K392" s="160"/>
      <c r="L392" s="165"/>
      <c r="M392" s="166"/>
      <c r="N392" s="167"/>
      <c r="O392" s="167"/>
      <c r="P392" s="168">
        <f>SUM(P393:P414)</f>
        <v>0</v>
      </c>
      <c r="Q392" s="167"/>
      <c r="R392" s="168">
        <f>SUM(R393:R414)</f>
        <v>0</v>
      </c>
      <c r="S392" s="167"/>
      <c r="T392" s="169">
        <f>SUM(T393:T414)</f>
        <v>0</v>
      </c>
      <c r="AR392" s="170" t="s">
        <v>77</v>
      </c>
      <c r="AT392" s="171" t="s">
        <v>68</v>
      </c>
      <c r="AU392" s="171" t="s">
        <v>77</v>
      </c>
      <c r="AY392" s="170" t="s">
        <v>140</v>
      </c>
      <c r="BK392" s="172">
        <f>SUM(BK393:BK414)</f>
        <v>0</v>
      </c>
    </row>
    <row r="393" spans="1:65" s="2" customFormat="1" ht="24.2" customHeight="1">
      <c r="A393" s="36"/>
      <c r="B393" s="37"/>
      <c r="C393" s="175" t="s">
        <v>450</v>
      </c>
      <c r="D393" s="175" t="s">
        <v>144</v>
      </c>
      <c r="E393" s="176" t="s">
        <v>451</v>
      </c>
      <c r="F393" s="177" t="s">
        <v>452</v>
      </c>
      <c r="G393" s="178" t="s">
        <v>244</v>
      </c>
      <c r="H393" s="179">
        <v>6.7910000000000004</v>
      </c>
      <c r="I393" s="180"/>
      <c r="J393" s="181">
        <f>ROUND(I393*H393,2)</f>
        <v>0</v>
      </c>
      <c r="K393" s="177" t="s">
        <v>148</v>
      </c>
      <c r="L393" s="41"/>
      <c r="M393" s="182" t="s">
        <v>19</v>
      </c>
      <c r="N393" s="183" t="s">
        <v>40</v>
      </c>
      <c r="O393" s="66"/>
      <c r="P393" s="184">
        <f>O393*H393</f>
        <v>0</v>
      </c>
      <c r="Q393" s="184">
        <v>0</v>
      </c>
      <c r="R393" s="184">
        <f>Q393*H393</f>
        <v>0</v>
      </c>
      <c r="S393" s="184">
        <v>0</v>
      </c>
      <c r="T393" s="185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186" t="s">
        <v>149</v>
      </c>
      <c r="AT393" s="186" t="s">
        <v>144</v>
      </c>
      <c r="AU393" s="186" t="s">
        <v>79</v>
      </c>
      <c r="AY393" s="19" t="s">
        <v>140</v>
      </c>
      <c r="BE393" s="187">
        <f>IF(N393="základní",J393,0)</f>
        <v>0</v>
      </c>
      <c r="BF393" s="187">
        <f>IF(N393="snížená",J393,0)</f>
        <v>0</v>
      </c>
      <c r="BG393" s="187">
        <f>IF(N393="zákl. přenesená",J393,0)</f>
        <v>0</v>
      </c>
      <c r="BH393" s="187">
        <f>IF(N393="sníž. přenesená",J393,0)</f>
        <v>0</v>
      </c>
      <c r="BI393" s="187">
        <f>IF(N393="nulová",J393,0)</f>
        <v>0</v>
      </c>
      <c r="BJ393" s="19" t="s">
        <v>77</v>
      </c>
      <c r="BK393" s="187">
        <f>ROUND(I393*H393,2)</f>
        <v>0</v>
      </c>
      <c r="BL393" s="19" t="s">
        <v>149</v>
      </c>
      <c r="BM393" s="186" t="s">
        <v>453</v>
      </c>
    </row>
    <row r="394" spans="1:65" s="2" customFormat="1" ht="19.5">
      <c r="A394" s="36"/>
      <c r="B394" s="37"/>
      <c r="C394" s="38"/>
      <c r="D394" s="188" t="s">
        <v>152</v>
      </c>
      <c r="E394" s="38"/>
      <c r="F394" s="189" t="s">
        <v>454</v>
      </c>
      <c r="G394" s="38"/>
      <c r="H394" s="38"/>
      <c r="I394" s="190"/>
      <c r="J394" s="38"/>
      <c r="K394" s="38"/>
      <c r="L394" s="41"/>
      <c r="M394" s="191"/>
      <c r="N394" s="192"/>
      <c r="O394" s="66"/>
      <c r="P394" s="66"/>
      <c r="Q394" s="66"/>
      <c r="R394" s="66"/>
      <c r="S394" s="66"/>
      <c r="T394" s="67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T394" s="19" t="s">
        <v>152</v>
      </c>
      <c r="AU394" s="19" t="s">
        <v>79</v>
      </c>
    </row>
    <row r="395" spans="1:65" s="2" customFormat="1">
      <c r="A395" s="36"/>
      <c r="B395" s="37"/>
      <c r="C395" s="38"/>
      <c r="D395" s="193" t="s">
        <v>154</v>
      </c>
      <c r="E395" s="38"/>
      <c r="F395" s="194" t="s">
        <v>455</v>
      </c>
      <c r="G395" s="38"/>
      <c r="H395" s="38"/>
      <c r="I395" s="190"/>
      <c r="J395" s="38"/>
      <c r="K395" s="38"/>
      <c r="L395" s="41"/>
      <c r="M395" s="191"/>
      <c r="N395" s="192"/>
      <c r="O395" s="66"/>
      <c r="P395" s="66"/>
      <c r="Q395" s="66"/>
      <c r="R395" s="66"/>
      <c r="S395" s="66"/>
      <c r="T395" s="67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9" t="s">
        <v>154</v>
      </c>
      <c r="AU395" s="19" t="s">
        <v>79</v>
      </c>
    </row>
    <row r="396" spans="1:65" s="2" customFormat="1" ht="24.2" customHeight="1">
      <c r="A396" s="36"/>
      <c r="B396" s="37"/>
      <c r="C396" s="175" t="s">
        <v>456</v>
      </c>
      <c r="D396" s="175" t="s">
        <v>144</v>
      </c>
      <c r="E396" s="176" t="s">
        <v>457</v>
      </c>
      <c r="F396" s="177" t="s">
        <v>458</v>
      </c>
      <c r="G396" s="178" t="s">
        <v>244</v>
      </c>
      <c r="H396" s="179">
        <v>101.86499999999999</v>
      </c>
      <c r="I396" s="180"/>
      <c r="J396" s="181">
        <f>ROUND(I396*H396,2)</f>
        <v>0</v>
      </c>
      <c r="K396" s="177" t="s">
        <v>148</v>
      </c>
      <c r="L396" s="41"/>
      <c r="M396" s="182" t="s">
        <v>19</v>
      </c>
      <c r="N396" s="183" t="s">
        <v>40</v>
      </c>
      <c r="O396" s="66"/>
      <c r="P396" s="184">
        <f>O396*H396</f>
        <v>0</v>
      </c>
      <c r="Q396" s="184">
        <v>0</v>
      </c>
      <c r="R396" s="184">
        <f>Q396*H396</f>
        <v>0</v>
      </c>
      <c r="S396" s="184">
        <v>0</v>
      </c>
      <c r="T396" s="185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86" t="s">
        <v>149</v>
      </c>
      <c r="AT396" s="186" t="s">
        <v>144</v>
      </c>
      <c r="AU396" s="186" t="s">
        <v>79</v>
      </c>
      <c r="AY396" s="19" t="s">
        <v>140</v>
      </c>
      <c r="BE396" s="187">
        <f>IF(N396="základní",J396,0)</f>
        <v>0</v>
      </c>
      <c r="BF396" s="187">
        <f>IF(N396="snížená",J396,0)</f>
        <v>0</v>
      </c>
      <c r="BG396" s="187">
        <f>IF(N396="zákl. přenesená",J396,0)</f>
        <v>0</v>
      </c>
      <c r="BH396" s="187">
        <f>IF(N396="sníž. přenesená",J396,0)</f>
        <v>0</v>
      </c>
      <c r="BI396" s="187">
        <f>IF(N396="nulová",J396,0)</f>
        <v>0</v>
      </c>
      <c r="BJ396" s="19" t="s">
        <v>77</v>
      </c>
      <c r="BK396" s="187">
        <f>ROUND(I396*H396,2)</f>
        <v>0</v>
      </c>
      <c r="BL396" s="19" t="s">
        <v>149</v>
      </c>
      <c r="BM396" s="186" t="s">
        <v>459</v>
      </c>
    </row>
    <row r="397" spans="1:65" s="2" customFormat="1" ht="19.5">
      <c r="A397" s="36"/>
      <c r="B397" s="37"/>
      <c r="C397" s="38"/>
      <c r="D397" s="188" t="s">
        <v>152</v>
      </c>
      <c r="E397" s="38"/>
      <c r="F397" s="189" t="s">
        <v>460</v>
      </c>
      <c r="G397" s="38"/>
      <c r="H397" s="38"/>
      <c r="I397" s="190"/>
      <c r="J397" s="38"/>
      <c r="K397" s="38"/>
      <c r="L397" s="41"/>
      <c r="M397" s="191"/>
      <c r="N397" s="192"/>
      <c r="O397" s="66"/>
      <c r="P397" s="66"/>
      <c r="Q397" s="66"/>
      <c r="R397" s="66"/>
      <c r="S397" s="66"/>
      <c r="T397" s="67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9" t="s">
        <v>152</v>
      </c>
      <c r="AU397" s="19" t="s">
        <v>79</v>
      </c>
    </row>
    <row r="398" spans="1:65" s="2" customFormat="1">
      <c r="A398" s="36"/>
      <c r="B398" s="37"/>
      <c r="C398" s="38"/>
      <c r="D398" s="193" t="s">
        <v>154</v>
      </c>
      <c r="E398" s="38"/>
      <c r="F398" s="194" t="s">
        <v>461</v>
      </c>
      <c r="G398" s="38"/>
      <c r="H398" s="38"/>
      <c r="I398" s="190"/>
      <c r="J398" s="38"/>
      <c r="K398" s="38"/>
      <c r="L398" s="41"/>
      <c r="M398" s="191"/>
      <c r="N398" s="192"/>
      <c r="O398" s="66"/>
      <c r="P398" s="66"/>
      <c r="Q398" s="66"/>
      <c r="R398" s="66"/>
      <c r="S398" s="66"/>
      <c r="T398" s="67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9" t="s">
        <v>154</v>
      </c>
      <c r="AU398" s="19" t="s">
        <v>79</v>
      </c>
    </row>
    <row r="399" spans="1:65" s="13" customFormat="1">
      <c r="B399" s="195"/>
      <c r="C399" s="196"/>
      <c r="D399" s="188" t="s">
        <v>156</v>
      </c>
      <c r="E399" s="197" t="s">
        <v>19</v>
      </c>
      <c r="F399" s="198" t="s">
        <v>462</v>
      </c>
      <c r="G399" s="196"/>
      <c r="H399" s="199">
        <v>101.86499999999999</v>
      </c>
      <c r="I399" s="200"/>
      <c r="J399" s="196"/>
      <c r="K399" s="196"/>
      <c r="L399" s="201"/>
      <c r="M399" s="202"/>
      <c r="N399" s="203"/>
      <c r="O399" s="203"/>
      <c r="P399" s="203"/>
      <c r="Q399" s="203"/>
      <c r="R399" s="203"/>
      <c r="S399" s="203"/>
      <c r="T399" s="204"/>
      <c r="AT399" s="205" t="s">
        <v>156</v>
      </c>
      <c r="AU399" s="205" t="s">
        <v>79</v>
      </c>
      <c r="AV399" s="13" t="s">
        <v>79</v>
      </c>
      <c r="AW399" s="13" t="s">
        <v>31</v>
      </c>
      <c r="AX399" s="13" t="s">
        <v>77</v>
      </c>
      <c r="AY399" s="205" t="s">
        <v>140</v>
      </c>
    </row>
    <row r="400" spans="1:65" s="2" customFormat="1" ht="33" customHeight="1">
      <c r="A400" s="36"/>
      <c r="B400" s="37"/>
      <c r="C400" s="175" t="s">
        <v>463</v>
      </c>
      <c r="D400" s="175" t="s">
        <v>144</v>
      </c>
      <c r="E400" s="176" t="s">
        <v>464</v>
      </c>
      <c r="F400" s="177" t="s">
        <v>465</v>
      </c>
      <c r="G400" s="178" t="s">
        <v>244</v>
      </c>
      <c r="H400" s="179">
        <v>6.7910000000000004</v>
      </c>
      <c r="I400" s="180"/>
      <c r="J400" s="181">
        <f>ROUND(I400*H400,2)</f>
        <v>0</v>
      </c>
      <c r="K400" s="177" t="s">
        <v>148</v>
      </c>
      <c r="L400" s="41"/>
      <c r="M400" s="182" t="s">
        <v>19</v>
      </c>
      <c r="N400" s="183" t="s">
        <v>40</v>
      </c>
      <c r="O400" s="66"/>
      <c r="P400" s="184">
        <f>O400*H400</f>
        <v>0</v>
      </c>
      <c r="Q400" s="184">
        <v>0</v>
      </c>
      <c r="R400" s="184">
        <f>Q400*H400</f>
        <v>0</v>
      </c>
      <c r="S400" s="184">
        <v>0</v>
      </c>
      <c r="T400" s="185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86" t="s">
        <v>149</v>
      </c>
      <c r="AT400" s="186" t="s">
        <v>144</v>
      </c>
      <c r="AU400" s="186" t="s">
        <v>79</v>
      </c>
      <c r="AY400" s="19" t="s">
        <v>140</v>
      </c>
      <c r="BE400" s="187">
        <f>IF(N400="základní",J400,0)</f>
        <v>0</v>
      </c>
      <c r="BF400" s="187">
        <f>IF(N400="snížená",J400,0)</f>
        <v>0</v>
      </c>
      <c r="BG400" s="187">
        <f>IF(N400="zákl. přenesená",J400,0)</f>
        <v>0</v>
      </c>
      <c r="BH400" s="187">
        <f>IF(N400="sníž. přenesená",J400,0)</f>
        <v>0</v>
      </c>
      <c r="BI400" s="187">
        <f>IF(N400="nulová",J400,0)</f>
        <v>0</v>
      </c>
      <c r="BJ400" s="19" t="s">
        <v>77</v>
      </c>
      <c r="BK400" s="187">
        <f>ROUND(I400*H400,2)</f>
        <v>0</v>
      </c>
      <c r="BL400" s="19" t="s">
        <v>149</v>
      </c>
      <c r="BM400" s="186" t="s">
        <v>466</v>
      </c>
    </row>
    <row r="401" spans="1:65" s="2" customFormat="1" ht="29.25">
      <c r="A401" s="36"/>
      <c r="B401" s="37"/>
      <c r="C401" s="38"/>
      <c r="D401" s="188" t="s">
        <v>152</v>
      </c>
      <c r="E401" s="38"/>
      <c r="F401" s="189" t="s">
        <v>467</v>
      </c>
      <c r="G401" s="38"/>
      <c r="H401" s="38"/>
      <c r="I401" s="190"/>
      <c r="J401" s="38"/>
      <c r="K401" s="38"/>
      <c r="L401" s="41"/>
      <c r="M401" s="191"/>
      <c r="N401" s="192"/>
      <c r="O401" s="66"/>
      <c r="P401" s="66"/>
      <c r="Q401" s="66"/>
      <c r="R401" s="66"/>
      <c r="S401" s="66"/>
      <c r="T401" s="67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9" t="s">
        <v>152</v>
      </c>
      <c r="AU401" s="19" t="s">
        <v>79</v>
      </c>
    </row>
    <row r="402" spans="1:65" s="2" customFormat="1">
      <c r="A402" s="36"/>
      <c r="B402" s="37"/>
      <c r="C402" s="38"/>
      <c r="D402" s="193" t="s">
        <v>154</v>
      </c>
      <c r="E402" s="38"/>
      <c r="F402" s="194" t="s">
        <v>468</v>
      </c>
      <c r="G402" s="38"/>
      <c r="H402" s="38"/>
      <c r="I402" s="190"/>
      <c r="J402" s="38"/>
      <c r="K402" s="38"/>
      <c r="L402" s="41"/>
      <c r="M402" s="191"/>
      <c r="N402" s="192"/>
      <c r="O402" s="66"/>
      <c r="P402" s="66"/>
      <c r="Q402" s="66"/>
      <c r="R402" s="66"/>
      <c r="S402" s="66"/>
      <c r="T402" s="67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T402" s="19" t="s">
        <v>154</v>
      </c>
      <c r="AU402" s="19" t="s">
        <v>79</v>
      </c>
    </row>
    <row r="403" spans="1:65" s="2" customFormat="1" ht="33" customHeight="1">
      <c r="A403" s="36"/>
      <c r="B403" s="37"/>
      <c r="C403" s="175" t="s">
        <v>469</v>
      </c>
      <c r="D403" s="175" t="s">
        <v>144</v>
      </c>
      <c r="E403" s="176" t="s">
        <v>470</v>
      </c>
      <c r="F403" s="177" t="s">
        <v>471</v>
      </c>
      <c r="G403" s="178" t="s">
        <v>244</v>
      </c>
      <c r="H403" s="179">
        <v>1.76</v>
      </c>
      <c r="I403" s="180"/>
      <c r="J403" s="181">
        <f>ROUND(I403*H403,2)</f>
        <v>0</v>
      </c>
      <c r="K403" s="177" t="s">
        <v>148</v>
      </c>
      <c r="L403" s="41"/>
      <c r="M403" s="182" t="s">
        <v>19</v>
      </c>
      <c r="N403" s="183" t="s">
        <v>40</v>
      </c>
      <c r="O403" s="66"/>
      <c r="P403" s="184">
        <f>O403*H403</f>
        <v>0</v>
      </c>
      <c r="Q403" s="184">
        <v>0</v>
      </c>
      <c r="R403" s="184">
        <f>Q403*H403</f>
        <v>0</v>
      </c>
      <c r="S403" s="184">
        <v>0</v>
      </c>
      <c r="T403" s="185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186" t="s">
        <v>149</v>
      </c>
      <c r="AT403" s="186" t="s">
        <v>144</v>
      </c>
      <c r="AU403" s="186" t="s">
        <v>79</v>
      </c>
      <c r="AY403" s="19" t="s">
        <v>140</v>
      </c>
      <c r="BE403" s="187">
        <f>IF(N403="základní",J403,0)</f>
        <v>0</v>
      </c>
      <c r="BF403" s="187">
        <f>IF(N403="snížená",J403,0)</f>
        <v>0</v>
      </c>
      <c r="BG403" s="187">
        <f>IF(N403="zákl. přenesená",J403,0)</f>
        <v>0</v>
      </c>
      <c r="BH403" s="187">
        <f>IF(N403="sníž. přenesená",J403,0)</f>
        <v>0</v>
      </c>
      <c r="BI403" s="187">
        <f>IF(N403="nulová",J403,0)</f>
        <v>0</v>
      </c>
      <c r="BJ403" s="19" t="s">
        <v>77</v>
      </c>
      <c r="BK403" s="187">
        <f>ROUND(I403*H403,2)</f>
        <v>0</v>
      </c>
      <c r="BL403" s="19" t="s">
        <v>149</v>
      </c>
      <c r="BM403" s="186" t="s">
        <v>472</v>
      </c>
    </row>
    <row r="404" spans="1:65" s="2" customFormat="1" ht="29.25">
      <c r="A404" s="36"/>
      <c r="B404" s="37"/>
      <c r="C404" s="38"/>
      <c r="D404" s="188" t="s">
        <v>152</v>
      </c>
      <c r="E404" s="38"/>
      <c r="F404" s="189" t="s">
        <v>473</v>
      </c>
      <c r="G404" s="38"/>
      <c r="H404" s="38"/>
      <c r="I404" s="190"/>
      <c r="J404" s="38"/>
      <c r="K404" s="38"/>
      <c r="L404" s="41"/>
      <c r="M404" s="191"/>
      <c r="N404" s="192"/>
      <c r="O404" s="66"/>
      <c r="P404" s="66"/>
      <c r="Q404" s="66"/>
      <c r="R404" s="66"/>
      <c r="S404" s="66"/>
      <c r="T404" s="67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T404" s="19" t="s">
        <v>152</v>
      </c>
      <c r="AU404" s="19" t="s">
        <v>79</v>
      </c>
    </row>
    <row r="405" spans="1:65" s="2" customFormat="1">
      <c r="A405" s="36"/>
      <c r="B405" s="37"/>
      <c r="C405" s="38"/>
      <c r="D405" s="193" t="s">
        <v>154</v>
      </c>
      <c r="E405" s="38"/>
      <c r="F405" s="194" t="s">
        <v>474</v>
      </c>
      <c r="G405" s="38"/>
      <c r="H405" s="38"/>
      <c r="I405" s="190"/>
      <c r="J405" s="38"/>
      <c r="K405" s="38"/>
      <c r="L405" s="41"/>
      <c r="M405" s="191"/>
      <c r="N405" s="192"/>
      <c r="O405" s="66"/>
      <c r="P405" s="66"/>
      <c r="Q405" s="66"/>
      <c r="R405" s="66"/>
      <c r="S405" s="66"/>
      <c r="T405" s="67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9" t="s">
        <v>154</v>
      </c>
      <c r="AU405" s="19" t="s">
        <v>79</v>
      </c>
    </row>
    <row r="406" spans="1:65" s="13" customFormat="1">
      <c r="B406" s="195"/>
      <c r="C406" s="196"/>
      <c r="D406" s="188" t="s">
        <v>156</v>
      </c>
      <c r="E406" s="197" t="s">
        <v>19</v>
      </c>
      <c r="F406" s="198" t="s">
        <v>475</v>
      </c>
      <c r="G406" s="196"/>
      <c r="H406" s="199">
        <v>1.76</v>
      </c>
      <c r="I406" s="200"/>
      <c r="J406" s="196"/>
      <c r="K406" s="196"/>
      <c r="L406" s="201"/>
      <c r="M406" s="202"/>
      <c r="N406" s="203"/>
      <c r="O406" s="203"/>
      <c r="P406" s="203"/>
      <c r="Q406" s="203"/>
      <c r="R406" s="203"/>
      <c r="S406" s="203"/>
      <c r="T406" s="204"/>
      <c r="AT406" s="205" t="s">
        <v>156</v>
      </c>
      <c r="AU406" s="205" t="s">
        <v>79</v>
      </c>
      <c r="AV406" s="13" t="s">
        <v>79</v>
      </c>
      <c r="AW406" s="13" t="s">
        <v>31</v>
      </c>
      <c r="AX406" s="13" t="s">
        <v>69</v>
      </c>
      <c r="AY406" s="205" t="s">
        <v>140</v>
      </c>
    </row>
    <row r="407" spans="1:65" s="14" customFormat="1">
      <c r="B407" s="206"/>
      <c r="C407" s="207"/>
      <c r="D407" s="188" t="s">
        <v>156</v>
      </c>
      <c r="E407" s="208" t="s">
        <v>19</v>
      </c>
      <c r="F407" s="209" t="s">
        <v>158</v>
      </c>
      <c r="G407" s="207"/>
      <c r="H407" s="210">
        <v>1.76</v>
      </c>
      <c r="I407" s="211"/>
      <c r="J407" s="207"/>
      <c r="K407" s="207"/>
      <c r="L407" s="212"/>
      <c r="M407" s="213"/>
      <c r="N407" s="214"/>
      <c r="O407" s="214"/>
      <c r="P407" s="214"/>
      <c r="Q407" s="214"/>
      <c r="R407" s="214"/>
      <c r="S407" s="214"/>
      <c r="T407" s="215"/>
      <c r="AT407" s="216" t="s">
        <v>156</v>
      </c>
      <c r="AU407" s="216" t="s">
        <v>79</v>
      </c>
      <c r="AV407" s="14" t="s">
        <v>150</v>
      </c>
      <c r="AW407" s="14" t="s">
        <v>31</v>
      </c>
      <c r="AX407" s="14" t="s">
        <v>77</v>
      </c>
      <c r="AY407" s="216" t="s">
        <v>140</v>
      </c>
    </row>
    <row r="408" spans="1:65" s="2" customFormat="1" ht="24.2" customHeight="1">
      <c r="A408" s="36"/>
      <c r="B408" s="37"/>
      <c r="C408" s="175" t="s">
        <v>476</v>
      </c>
      <c r="D408" s="175" t="s">
        <v>144</v>
      </c>
      <c r="E408" s="176" t="s">
        <v>477</v>
      </c>
      <c r="F408" s="177" t="s">
        <v>243</v>
      </c>
      <c r="G408" s="178" t="s">
        <v>244</v>
      </c>
      <c r="H408" s="179">
        <v>2.3199999999999998</v>
      </c>
      <c r="I408" s="180"/>
      <c r="J408" s="181">
        <f>ROUND(I408*H408,2)</f>
        <v>0</v>
      </c>
      <c r="K408" s="177" t="s">
        <v>148</v>
      </c>
      <c r="L408" s="41"/>
      <c r="M408" s="182" t="s">
        <v>19</v>
      </c>
      <c r="N408" s="183" t="s">
        <v>40</v>
      </c>
      <c r="O408" s="66"/>
      <c r="P408" s="184">
        <f>O408*H408</f>
        <v>0</v>
      </c>
      <c r="Q408" s="184">
        <v>0</v>
      </c>
      <c r="R408" s="184">
        <f>Q408*H408</f>
        <v>0</v>
      </c>
      <c r="S408" s="184">
        <v>0</v>
      </c>
      <c r="T408" s="185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186" t="s">
        <v>149</v>
      </c>
      <c r="AT408" s="186" t="s">
        <v>144</v>
      </c>
      <c r="AU408" s="186" t="s">
        <v>79</v>
      </c>
      <c r="AY408" s="19" t="s">
        <v>140</v>
      </c>
      <c r="BE408" s="187">
        <f>IF(N408="základní",J408,0)</f>
        <v>0</v>
      </c>
      <c r="BF408" s="187">
        <f>IF(N408="snížená",J408,0)</f>
        <v>0</v>
      </c>
      <c r="BG408" s="187">
        <f>IF(N408="zákl. přenesená",J408,0)</f>
        <v>0</v>
      </c>
      <c r="BH408" s="187">
        <f>IF(N408="sníž. přenesená",J408,0)</f>
        <v>0</v>
      </c>
      <c r="BI408" s="187">
        <f>IF(N408="nulová",J408,0)</f>
        <v>0</v>
      </c>
      <c r="BJ408" s="19" t="s">
        <v>77</v>
      </c>
      <c r="BK408" s="187">
        <f>ROUND(I408*H408,2)</f>
        <v>0</v>
      </c>
      <c r="BL408" s="19" t="s">
        <v>149</v>
      </c>
      <c r="BM408" s="186" t="s">
        <v>478</v>
      </c>
    </row>
    <row r="409" spans="1:65" s="2" customFormat="1" ht="29.25">
      <c r="A409" s="36"/>
      <c r="B409" s="37"/>
      <c r="C409" s="38"/>
      <c r="D409" s="188" t="s">
        <v>152</v>
      </c>
      <c r="E409" s="38"/>
      <c r="F409" s="189" t="s">
        <v>246</v>
      </c>
      <c r="G409" s="38"/>
      <c r="H409" s="38"/>
      <c r="I409" s="190"/>
      <c r="J409" s="38"/>
      <c r="K409" s="38"/>
      <c r="L409" s="41"/>
      <c r="M409" s="191"/>
      <c r="N409" s="192"/>
      <c r="O409" s="66"/>
      <c r="P409" s="66"/>
      <c r="Q409" s="66"/>
      <c r="R409" s="66"/>
      <c r="S409" s="66"/>
      <c r="T409" s="67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9" t="s">
        <v>152</v>
      </c>
      <c r="AU409" s="19" t="s">
        <v>79</v>
      </c>
    </row>
    <row r="410" spans="1:65" s="2" customFormat="1">
      <c r="A410" s="36"/>
      <c r="B410" s="37"/>
      <c r="C410" s="38"/>
      <c r="D410" s="193" t="s">
        <v>154</v>
      </c>
      <c r="E410" s="38"/>
      <c r="F410" s="194" t="s">
        <v>479</v>
      </c>
      <c r="G410" s="38"/>
      <c r="H410" s="38"/>
      <c r="I410" s="190"/>
      <c r="J410" s="38"/>
      <c r="K410" s="38"/>
      <c r="L410" s="41"/>
      <c r="M410" s="191"/>
      <c r="N410" s="192"/>
      <c r="O410" s="66"/>
      <c r="P410" s="66"/>
      <c r="Q410" s="66"/>
      <c r="R410" s="66"/>
      <c r="S410" s="66"/>
      <c r="T410" s="67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T410" s="19" t="s">
        <v>154</v>
      </c>
      <c r="AU410" s="19" t="s">
        <v>79</v>
      </c>
    </row>
    <row r="411" spans="1:65" s="16" customFormat="1">
      <c r="B411" s="228"/>
      <c r="C411" s="229"/>
      <c r="D411" s="188" t="s">
        <v>156</v>
      </c>
      <c r="E411" s="230" t="s">
        <v>19</v>
      </c>
      <c r="F411" s="231" t="s">
        <v>480</v>
      </c>
      <c r="G411" s="229"/>
      <c r="H411" s="230" t="s">
        <v>19</v>
      </c>
      <c r="I411" s="232"/>
      <c r="J411" s="229"/>
      <c r="K411" s="229"/>
      <c r="L411" s="233"/>
      <c r="M411" s="234"/>
      <c r="N411" s="235"/>
      <c r="O411" s="235"/>
      <c r="P411" s="235"/>
      <c r="Q411" s="235"/>
      <c r="R411" s="235"/>
      <c r="S411" s="235"/>
      <c r="T411" s="236"/>
      <c r="AT411" s="237" t="s">
        <v>156</v>
      </c>
      <c r="AU411" s="237" t="s">
        <v>79</v>
      </c>
      <c r="AV411" s="16" t="s">
        <v>77</v>
      </c>
      <c r="AW411" s="16" t="s">
        <v>31</v>
      </c>
      <c r="AX411" s="16" t="s">
        <v>69</v>
      </c>
      <c r="AY411" s="237" t="s">
        <v>140</v>
      </c>
    </row>
    <row r="412" spans="1:65" s="13" customFormat="1">
      <c r="B412" s="195"/>
      <c r="C412" s="196"/>
      <c r="D412" s="188" t="s">
        <v>156</v>
      </c>
      <c r="E412" s="197" t="s">
        <v>19</v>
      </c>
      <c r="F412" s="198" t="s">
        <v>481</v>
      </c>
      <c r="G412" s="196"/>
      <c r="H412" s="199">
        <v>2.3199999999999998</v>
      </c>
      <c r="I412" s="200"/>
      <c r="J412" s="196"/>
      <c r="K412" s="196"/>
      <c r="L412" s="201"/>
      <c r="M412" s="202"/>
      <c r="N412" s="203"/>
      <c r="O412" s="203"/>
      <c r="P412" s="203"/>
      <c r="Q412" s="203"/>
      <c r="R412" s="203"/>
      <c r="S412" s="203"/>
      <c r="T412" s="204"/>
      <c r="AT412" s="205" t="s">
        <v>156</v>
      </c>
      <c r="AU412" s="205" t="s">
        <v>79</v>
      </c>
      <c r="AV412" s="13" t="s">
        <v>79</v>
      </c>
      <c r="AW412" s="13" t="s">
        <v>31</v>
      </c>
      <c r="AX412" s="13" t="s">
        <v>69</v>
      </c>
      <c r="AY412" s="205" t="s">
        <v>140</v>
      </c>
    </row>
    <row r="413" spans="1:65" s="14" customFormat="1">
      <c r="B413" s="206"/>
      <c r="C413" s="207"/>
      <c r="D413" s="188" t="s">
        <v>156</v>
      </c>
      <c r="E413" s="208" t="s">
        <v>19</v>
      </c>
      <c r="F413" s="209" t="s">
        <v>158</v>
      </c>
      <c r="G413" s="207"/>
      <c r="H413" s="210">
        <v>2.3199999999999998</v>
      </c>
      <c r="I413" s="211"/>
      <c r="J413" s="207"/>
      <c r="K413" s="207"/>
      <c r="L413" s="212"/>
      <c r="M413" s="213"/>
      <c r="N413" s="214"/>
      <c r="O413" s="214"/>
      <c r="P413" s="214"/>
      <c r="Q413" s="214"/>
      <c r="R413" s="214"/>
      <c r="S413" s="214"/>
      <c r="T413" s="215"/>
      <c r="AT413" s="216" t="s">
        <v>156</v>
      </c>
      <c r="AU413" s="216" t="s">
        <v>79</v>
      </c>
      <c r="AV413" s="14" t="s">
        <v>150</v>
      </c>
      <c r="AW413" s="14" t="s">
        <v>31</v>
      </c>
      <c r="AX413" s="14" t="s">
        <v>69</v>
      </c>
      <c r="AY413" s="216" t="s">
        <v>140</v>
      </c>
    </row>
    <row r="414" spans="1:65" s="15" customFormat="1">
      <c r="B414" s="217"/>
      <c r="C414" s="218"/>
      <c r="D414" s="188" t="s">
        <v>156</v>
      </c>
      <c r="E414" s="219" t="s">
        <v>19</v>
      </c>
      <c r="F414" s="220" t="s">
        <v>171</v>
      </c>
      <c r="G414" s="218"/>
      <c r="H414" s="221">
        <v>2.3199999999999998</v>
      </c>
      <c r="I414" s="222"/>
      <c r="J414" s="218"/>
      <c r="K414" s="218"/>
      <c r="L414" s="223"/>
      <c r="M414" s="224"/>
      <c r="N414" s="225"/>
      <c r="O414" s="225"/>
      <c r="P414" s="225"/>
      <c r="Q414" s="225"/>
      <c r="R414" s="225"/>
      <c r="S414" s="225"/>
      <c r="T414" s="226"/>
      <c r="AT414" s="227" t="s">
        <v>156</v>
      </c>
      <c r="AU414" s="227" t="s">
        <v>79</v>
      </c>
      <c r="AV414" s="15" t="s">
        <v>149</v>
      </c>
      <c r="AW414" s="15" t="s">
        <v>31</v>
      </c>
      <c r="AX414" s="15" t="s">
        <v>77</v>
      </c>
      <c r="AY414" s="227" t="s">
        <v>140</v>
      </c>
    </row>
    <row r="415" spans="1:65" s="12" customFormat="1" ht="22.9" customHeight="1">
      <c r="B415" s="159"/>
      <c r="C415" s="160"/>
      <c r="D415" s="161" t="s">
        <v>68</v>
      </c>
      <c r="E415" s="173" t="s">
        <v>482</v>
      </c>
      <c r="F415" s="173" t="s">
        <v>483</v>
      </c>
      <c r="G415" s="160"/>
      <c r="H415" s="160"/>
      <c r="I415" s="163"/>
      <c r="J415" s="174">
        <f>BK415</f>
        <v>0</v>
      </c>
      <c r="K415" s="160"/>
      <c r="L415" s="165"/>
      <c r="M415" s="166"/>
      <c r="N415" s="167"/>
      <c r="O415" s="167"/>
      <c r="P415" s="168">
        <f>SUM(P416:P418)</f>
        <v>0</v>
      </c>
      <c r="Q415" s="167"/>
      <c r="R415" s="168">
        <f>SUM(R416:R418)</f>
        <v>0</v>
      </c>
      <c r="S415" s="167"/>
      <c r="T415" s="169">
        <f>SUM(T416:T418)</f>
        <v>0</v>
      </c>
      <c r="AR415" s="170" t="s">
        <v>77</v>
      </c>
      <c r="AT415" s="171" t="s">
        <v>68</v>
      </c>
      <c r="AU415" s="171" t="s">
        <v>77</v>
      </c>
      <c r="AY415" s="170" t="s">
        <v>140</v>
      </c>
      <c r="BK415" s="172">
        <f>SUM(BK416:BK418)</f>
        <v>0</v>
      </c>
    </row>
    <row r="416" spans="1:65" s="2" customFormat="1" ht="16.5" customHeight="1">
      <c r="A416" s="36"/>
      <c r="B416" s="37"/>
      <c r="C416" s="175" t="s">
        <v>484</v>
      </c>
      <c r="D416" s="175" t="s">
        <v>144</v>
      </c>
      <c r="E416" s="176" t="s">
        <v>485</v>
      </c>
      <c r="F416" s="177" t="s">
        <v>486</v>
      </c>
      <c r="G416" s="178" t="s">
        <v>244</v>
      </c>
      <c r="H416" s="179">
        <v>14.227</v>
      </c>
      <c r="I416" s="180"/>
      <c r="J416" s="181">
        <f>ROUND(I416*H416,2)</f>
        <v>0</v>
      </c>
      <c r="K416" s="177" t="s">
        <v>148</v>
      </c>
      <c r="L416" s="41"/>
      <c r="M416" s="182" t="s">
        <v>19</v>
      </c>
      <c r="N416" s="183" t="s">
        <v>40</v>
      </c>
      <c r="O416" s="66"/>
      <c r="P416" s="184">
        <f>O416*H416</f>
        <v>0</v>
      </c>
      <c r="Q416" s="184">
        <v>0</v>
      </c>
      <c r="R416" s="184">
        <f>Q416*H416</f>
        <v>0</v>
      </c>
      <c r="S416" s="184">
        <v>0</v>
      </c>
      <c r="T416" s="185">
        <f>S416*H416</f>
        <v>0</v>
      </c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186" t="s">
        <v>149</v>
      </c>
      <c r="AT416" s="186" t="s">
        <v>144</v>
      </c>
      <c r="AU416" s="186" t="s">
        <v>79</v>
      </c>
      <c r="AY416" s="19" t="s">
        <v>140</v>
      </c>
      <c r="BE416" s="187">
        <f>IF(N416="základní",J416,0)</f>
        <v>0</v>
      </c>
      <c r="BF416" s="187">
        <f>IF(N416="snížená",J416,0)</f>
        <v>0</v>
      </c>
      <c r="BG416" s="187">
        <f>IF(N416="zákl. přenesená",J416,0)</f>
        <v>0</v>
      </c>
      <c r="BH416" s="187">
        <f>IF(N416="sníž. přenesená",J416,0)</f>
        <v>0</v>
      </c>
      <c r="BI416" s="187">
        <f>IF(N416="nulová",J416,0)</f>
        <v>0</v>
      </c>
      <c r="BJ416" s="19" t="s">
        <v>77</v>
      </c>
      <c r="BK416" s="187">
        <f>ROUND(I416*H416,2)</f>
        <v>0</v>
      </c>
      <c r="BL416" s="19" t="s">
        <v>149</v>
      </c>
      <c r="BM416" s="186" t="s">
        <v>487</v>
      </c>
    </row>
    <row r="417" spans="1:65" s="2" customFormat="1" ht="39">
      <c r="A417" s="36"/>
      <c r="B417" s="37"/>
      <c r="C417" s="38"/>
      <c r="D417" s="188" t="s">
        <v>152</v>
      </c>
      <c r="E417" s="38"/>
      <c r="F417" s="189" t="s">
        <v>488</v>
      </c>
      <c r="G417" s="38"/>
      <c r="H417" s="38"/>
      <c r="I417" s="190"/>
      <c r="J417" s="38"/>
      <c r="K417" s="38"/>
      <c r="L417" s="41"/>
      <c r="M417" s="191"/>
      <c r="N417" s="192"/>
      <c r="O417" s="66"/>
      <c r="P417" s="66"/>
      <c r="Q417" s="66"/>
      <c r="R417" s="66"/>
      <c r="S417" s="66"/>
      <c r="T417" s="67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T417" s="19" t="s">
        <v>152</v>
      </c>
      <c r="AU417" s="19" t="s">
        <v>79</v>
      </c>
    </row>
    <row r="418" spans="1:65" s="2" customFormat="1">
      <c r="A418" s="36"/>
      <c r="B418" s="37"/>
      <c r="C418" s="38"/>
      <c r="D418" s="193" t="s">
        <v>154</v>
      </c>
      <c r="E418" s="38"/>
      <c r="F418" s="194" t="s">
        <v>489</v>
      </c>
      <c r="G418" s="38"/>
      <c r="H418" s="38"/>
      <c r="I418" s="190"/>
      <c r="J418" s="38"/>
      <c r="K418" s="38"/>
      <c r="L418" s="41"/>
      <c r="M418" s="191"/>
      <c r="N418" s="192"/>
      <c r="O418" s="66"/>
      <c r="P418" s="66"/>
      <c r="Q418" s="66"/>
      <c r="R418" s="66"/>
      <c r="S418" s="66"/>
      <c r="T418" s="67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T418" s="19" t="s">
        <v>154</v>
      </c>
      <c r="AU418" s="19" t="s">
        <v>79</v>
      </c>
    </row>
    <row r="419" spans="1:65" s="12" customFormat="1" ht="25.9" customHeight="1">
      <c r="B419" s="159"/>
      <c r="C419" s="160"/>
      <c r="D419" s="161" t="s">
        <v>68</v>
      </c>
      <c r="E419" s="162" t="s">
        <v>490</v>
      </c>
      <c r="F419" s="162" t="s">
        <v>491</v>
      </c>
      <c r="G419" s="160"/>
      <c r="H419" s="160"/>
      <c r="I419" s="163"/>
      <c r="J419" s="164">
        <f>BK419</f>
        <v>0</v>
      </c>
      <c r="K419" s="160"/>
      <c r="L419" s="165"/>
      <c r="M419" s="166"/>
      <c r="N419" s="167"/>
      <c r="O419" s="167"/>
      <c r="P419" s="168">
        <f>P420+P458+P467+P530+P567</f>
        <v>0</v>
      </c>
      <c r="Q419" s="167"/>
      <c r="R419" s="168">
        <f>R420+R458+R467+R530+R567</f>
        <v>0.43792240000000004</v>
      </c>
      <c r="S419" s="167"/>
      <c r="T419" s="169">
        <f>T420+T458+T467+T530+T567</f>
        <v>9.6000000000000002E-2</v>
      </c>
      <c r="AR419" s="170" t="s">
        <v>79</v>
      </c>
      <c r="AT419" s="171" t="s">
        <v>68</v>
      </c>
      <c r="AU419" s="171" t="s">
        <v>69</v>
      </c>
      <c r="AY419" s="170" t="s">
        <v>140</v>
      </c>
      <c r="BK419" s="172">
        <f>BK420+BK458+BK467+BK530+BK567</f>
        <v>0</v>
      </c>
    </row>
    <row r="420" spans="1:65" s="12" customFormat="1" ht="22.9" customHeight="1">
      <c r="B420" s="159"/>
      <c r="C420" s="160"/>
      <c r="D420" s="161" t="s">
        <v>68</v>
      </c>
      <c r="E420" s="173" t="s">
        <v>492</v>
      </c>
      <c r="F420" s="173" t="s">
        <v>493</v>
      </c>
      <c r="G420" s="160"/>
      <c r="H420" s="160"/>
      <c r="I420" s="163"/>
      <c r="J420" s="174">
        <f>BK420</f>
        <v>0</v>
      </c>
      <c r="K420" s="160"/>
      <c r="L420" s="165"/>
      <c r="M420" s="166"/>
      <c r="N420" s="167"/>
      <c r="O420" s="167"/>
      <c r="P420" s="168">
        <f>SUM(P421:P457)</f>
        <v>0</v>
      </c>
      <c r="Q420" s="167"/>
      <c r="R420" s="168">
        <f>SUM(R421:R457)</f>
        <v>8.6432399999999993E-2</v>
      </c>
      <c r="S420" s="167"/>
      <c r="T420" s="169">
        <f>SUM(T421:T457)</f>
        <v>0</v>
      </c>
      <c r="AR420" s="170" t="s">
        <v>79</v>
      </c>
      <c r="AT420" s="171" t="s">
        <v>68</v>
      </c>
      <c r="AU420" s="171" t="s">
        <v>77</v>
      </c>
      <c r="AY420" s="170" t="s">
        <v>140</v>
      </c>
      <c r="BK420" s="172">
        <f>SUM(BK421:BK457)</f>
        <v>0</v>
      </c>
    </row>
    <row r="421" spans="1:65" s="2" customFormat="1" ht="24.2" customHeight="1">
      <c r="A421" s="36"/>
      <c r="B421" s="37"/>
      <c r="C421" s="175" t="s">
        <v>494</v>
      </c>
      <c r="D421" s="175" t="s">
        <v>144</v>
      </c>
      <c r="E421" s="176" t="s">
        <v>495</v>
      </c>
      <c r="F421" s="177" t="s">
        <v>496</v>
      </c>
      <c r="G421" s="178" t="s">
        <v>147</v>
      </c>
      <c r="H421" s="179">
        <v>3.1</v>
      </c>
      <c r="I421" s="180"/>
      <c r="J421" s="181">
        <f>ROUND(I421*H421,2)</f>
        <v>0</v>
      </c>
      <c r="K421" s="177" t="s">
        <v>148</v>
      </c>
      <c r="L421" s="41"/>
      <c r="M421" s="182" t="s">
        <v>19</v>
      </c>
      <c r="N421" s="183" t="s">
        <v>40</v>
      </c>
      <c r="O421" s="66"/>
      <c r="P421" s="184">
        <f>O421*H421</f>
        <v>0</v>
      </c>
      <c r="Q421" s="184">
        <v>0</v>
      </c>
      <c r="R421" s="184">
        <f>Q421*H421</f>
        <v>0</v>
      </c>
      <c r="S421" s="184">
        <v>0</v>
      </c>
      <c r="T421" s="185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186" t="s">
        <v>204</v>
      </c>
      <c r="AT421" s="186" t="s">
        <v>144</v>
      </c>
      <c r="AU421" s="186" t="s">
        <v>79</v>
      </c>
      <c r="AY421" s="19" t="s">
        <v>140</v>
      </c>
      <c r="BE421" s="187">
        <f>IF(N421="základní",J421,0)</f>
        <v>0</v>
      </c>
      <c r="BF421" s="187">
        <f>IF(N421="snížená",J421,0)</f>
        <v>0</v>
      </c>
      <c r="BG421" s="187">
        <f>IF(N421="zákl. přenesená",J421,0)</f>
        <v>0</v>
      </c>
      <c r="BH421" s="187">
        <f>IF(N421="sníž. přenesená",J421,0)</f>
        <v>0</v>
      </c>
      <c r="BI421" s="187">
        <f>IF(N421="nulová",J421,0)</f>
        <v>0</v>
      </c>
      <c r="BJ421" s="19" t="s">
        <v>77</v>
      </c>
      <c r="BK421" s="187">
        <f>ROUND(I421*H421,2)</f>
        <v>0</v>
      </c>
      <c r="BL421" s="19" t="s">
        <v>204</v>
      </c>
      <c r="BM421" s="186" t="s">
        <v>497</v>
      </c>
    </row>
    <row r="422" spans="1:65" s="2" customFormat="1" ht="19.5">
      <c r="A422" s="36"/>
      <c r="B422" s="37"/>
      <c r="C422" s="38"/>
      <c r="D422" s="188" t="s">
        <v>152</v>
      </c>
      <c r="E422" s="38"/>
      <c r="F422" s="189" t="s">
        <v>498</v>
      </c>
      <c r="G422" s="38"/>
      <c r="H422" s="38"/>
      <c r="I422" s="190"/>
      <c r="J422" s="38"/>
      <c r="K422" s="38"/>
      <c r="L422" s="41"/>
      <c r="M422" s="191"/>
      <c r="N422" s="192"/>
      <c r="O422" s="66"/>
      <c r="P422" s="66"/>
      <c r="Q422" s="66"/>
      <c r="R422" s="66"/>
      <c r="S422" s="66"/>
      <c r="T422" s="67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T422" s="19" t="s">
        <v>152</v>
      </c>
      <c r="AU422" s="19" t="s">
        <v>79</v>
      </c>
    </row>
    <row r="423" spans="1:65" s="2" customFormat="1">
      <c r="A423" s="36"/>
      <c r="B423" s="37"/>
      <c r="C423" s="38"/>
      <c r="D423" s="193" t="s">
        <v>154</v>
      </c>
      <c r="E423" s="38"/>
      <c r="F423" s="194" t="s">
        <v>499</v>
      </c>
      <c r="G423" s="38"/>
      <c r="H423" s="38"/>
      <c r="I423" s="190"/>
      <c r="J423" s="38"/>
      <c r="K423" s="38"/>
      <c r="L423" s="41"/>
      <c r="M423" s="191"/>
      <c r="N423" s="192"/>
      <c r="O423" s="66"/>
      <c r="P423" s="66"/>
      <c r="Q423" s="66"/>
      <c r="R423" s="66"/>
      <c r="S423" s="66"/>
      <c r="T423" s="67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9" t="s">
        <v>154</v>
      </c>
      <c r="AU423" s="19" t="s">
        <v>79</v>
      </c>
    </row>
    <row r="424" spans="1:65" s="13" customFormat="1">
      <c r="B424" s="195"/>
      <c r="C424" s="196"/>
      <c r="D424" s="188" t="s">
        <v>156</v>
      </c>
      <c r="E424" s="197" t="s">
        <v>19</v>
      </c>
      <c r="F424" s="198" t="s">
        <v>500</v>
      </c>
      <c r="G424" s="196"/>
      <c r="H424" s="199">
        <v>3.1</v>
      </c>
      <c r="I424" s="200"/>
      <c r="J424" s="196"/>
      <c r="K424" s="196"/>
      <c r="L424" s="201"/>
      <c r="M424" s="202"/>
      <c r="N424" s="203"/>
      <c r="O424" s="203"/>
      <c r="P424" s="203"/>
      <c r="Q424" s="203"/>
      <c r="R424" s="203"/>
      <c r="S424" s="203"/>
      <c r="T424" s="204"/>
      <c r="AT424" s="205" t="s">
        <v>156</v>
      </c>
      <c r="AU424" s="205" t="s">
        <v>79</v>
      </c>
      <c r="AV424" s="13" t="s">
        <v>79</v>
      </c>
      <c r="AW424" s="13" t="s">
        <v>31</v>
      </c>
      <c r="AX424" s="13" t="s">
        <v>69</v>
      </c>
      <c r="AY424" s="205" t="s">
        <v>140</v>
      </c>
    </row>
    <row r="425" spans="1:65" s="14" customFormat="1">
      <c r="B425" s="206"/>
      <c r="C425" s="207"/>
      <c r="D425" s="188" t="s">
        <v>156</v>
      </c>
      <c r="E425" s="208" t="s">
        <v>19</v>
      </c>
      <c r="F425" s="209" t="s">
        <v>158</v>
      </c>
      <c r="G425" s="207"/>
      <c r="H425" s="210">
        <v>3.1</v>
      </c>
      <c r="I425" s="211"/>
      <c r="J425" s="207"/>
      <c r="K425" s="207"/>
      <c r="L425" s="212"/>
      <c r="M425" s="213"/>
      <c r="N425" s="214"/>
      <c r="O425" s="214"/>
      <c r="P425" s="214"/>
      <c r="Q425" s="214"/>
      <c r="R425" s="214"/>
      <c r="S425" s="214"/>
      <c r="T425" s="215"/>
      <c r="AT425" s="216" t="s">
        <v>156</v>
      </c>
      <c r="AU425" s="216" t="s">
        <v>79</v>
      </c>
      <c r="AV425" s="14" t="s">
        <v>150</v>
      </c>
      <c r="AW425" s="14" t="s">
        <v>31</v>
      </c>
      <c r="AX425" s="14" t="s">
        <v>69</v>
      </c>
      <c r="AY425" s="216" t="s">
        <v>140</v>
      </c>
    </row>
    <row r="426" spans="1:65" s="15" customFormat="1">
      <c r="B426" s="217"/>
      <c r="C426" s="218"/>
      <c r="D426" s="188" t="s">
        <v>156</v>
      </c>
      <c r="E426" s="219" t="s">
        <v>19</v>
      </c>
      <c r="F426" s="220" t="s">
        <v>171</v>
      </c>
      <c r="G426" s="218"/>
      <c r="H426" s="221">
        <v>3.1</v>
      </c>
      <c r="I426" s="222"/>
      <c r="J426" s="218"/>
      <c r="K426" s="218"/>
      <c r="L426" s="223"/>
      <c r="M426" s="224"/>
      <c r="N426" s="225"/>
      <c r="O426" s="225"/>
      <c r="P426" s="225"/>
      <c r="Q426" s="225"/>
      <c r="R426" s="225"/>
      <c r="S426" s="225"/>
      <c r="T426" s="226"/>
      <c r="AT426" s="227" t="s">
        <v>156</v>
      </c>
      <c r="AU426" s="227" t="s">
        <v>79</v>
      </c>
      <c r="AV426" s="15" t="s">
        <v>149</v>
      </c>
      <c r="AW426" s="15" t="s">
        <v>31</v>
      </c>
      <c r="AX426" s="15" t="s">
        <v>77</v>
      </c>
      <c r="AY426" s="227" t="s">
        <v>140</v>
      </c>
    </row>
    <row r="427" spans="1:65" s="2" customFormat="1" ht="16.5" customHeight="1">
      <c r="A427" s="36"/>
      <c r="B427" s="37"/>
      <c r="C427" s="238" t="s">
        <v>501</v>
      </c>
      <c r="D427" s="238" t="s">
        <v>264</v>
      </c>
      <c r="E427" s="239" t="s">
        <v>502</v>
      </c>
      <c r="F427" s="240" t="s">
        <v>503</v>
      </c>
      <c r="G427" s="241" t="s">
        <v>244</v>
      </c>
      <c r="H427" s="242">
        <v>1E-3</v>
      </c>
      <c r="I427" s="243"/>
      <c r="J427" s="244">
        <f>ROUND(I427*H427,2)</f>
        <v>0</v>
      </c>
      <c r="K427" s="240" t="s">
        <v>148</v>
      </c>
      <c r="L427" s="245"/>
      <c r="M427" s="246" t="s">
        <v>19</v>
      </c>
      <c r="N427" s="247" t="s">
        <v>40</v>
      </c>
      <c r="O427" s="66"/>
      <c r="P427" s="184">
        <f>O427*H427</f>
        <v>0</v>
      </c>
      <c r="Q427" s="184">
        <v>1</v>
      </c>
      <c r="R427" s="184">
        <f>Q427*H427</f>
        <v>1E-3</v>
      </c>
      <c r="S427" s="184">
        <v>0</v>
      </c>
      <c r="T427" s="185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186" t="s">
        <v>383</v>
      </c>
      <c r="AT427" s="186" t="s">
        <v>264</v>
      </c>
      <c r="AU427" s="186" t="s">
        <v>79</v>
      </c>
      <c r="AY427" s="19" t="s">
        <v>140</v>
      </c>
      <c r="BE427" s="187">
        <f>IF(N427="základní",J427,0)</f>
        <v>0</v>
      </c>
      <c r="BF427" s="187">
        <f>IF(N427="snížená",J427,0)</f>
        <v>0</v>
      </c>
      <c r="BG427" s="187">
        <f>IF(N427="zákl. přenesená",J427,0)</f>
        <v>0</v>
      </c>
      <c r="BH427" s="187">
        <f>IF(N427="sníž. přenesená",J427,0)</f>
        <v>0</v>
      </c>
      <c r="BI427" s="187">
        <f>IF(N427="nulová",J427,0)</f>
        <v>0</v>
      </c>
      <c r="BJ427" s="19" t="s">
        <v>77</v>
      </c>
      <c r="BK427" s="187">
        <f>ROUND(I427*H427,2)</f>
        <v>0</v>
      </c>
      <c r="BL427" s="19" t="s">
        <v>204</v>
      </c>
      <c r="BM427" s="186" t="s">
        <v>504</v>
      </c>
    </row>
    <row r="428" spans="1:65" s="2" customFormat="1">
      <c r="A428" s="36"/>
      <c r="B428" s="37"/>
      <c r="C428" s="38"/>
      <c r="D428" s="188" t="s">
        <v>152</v>
      </c>
      <c r="E428" s="38"/>
      <c r="F428" s="189" t="s">
        <v>503</v>
      </c>
      <c r="G428" s="38"/>
      <c r="H428" s="38"/>
      <c r="I428" s="190"/>
      <c r="J428" s="38"/>
      <c r="K428" s="38"/>
      <c r="L428" s="41"/>
      <c r="M428" s="191"/>
      <c r="N428" s="192"/>
      <c r="O428" s="66"/>
      <c r="P428" s="66"/>
      <c r="Q428" s="66"/>
      <c r="R428" s="66"/>
      <c r="S428" s="66"/>
      <c r="T428" s="67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T428" s="19" t="s">
        <v>152</v>
      </c>
      <c r="AU428" s="19" t="s">
        <v>79</v>
      </c>
    </row>
    <row r="429" spans="1:65" s="13" customFormat="1">
      <c r="B429" s="195"/>
      <c r="C429" s="196"/>
      <c r="D429" s="188" t="s">
        <v>156</v>
      </c>
      <c r="E429" s="197" t="s">
        <v>19</v>
      </c>
      <c r="F429" s="198" t="s">
        <v>505</v>
      </c>
      <c r="G429" s="196"/>
      <c r="H429" s="199">
        <v>1E-3</v>
      </c>
      <c r="I429" s="200"/>
      <c r="J429" s="196"/>
      <c r="K429" s="196"/>
      <c r="L429" s="201"/>
      <c r="M429" s="202"/>
      <c r="N429" s="203"/>
      <c r="O429" s="203"/>
      <c r="P429" s="203"/>
      <c r="Q429" s="203"/>
      <c r="R429" s="203"/>
      <c r="S429" s="203"/>
      <c r="T429" s="204"/>
      <c r="AT429" s="205" t="s">
        <v>156</v>
      </c>
      <c r="AU429" s="205" t="s">
        <v>79</v>
      </c>
      <c r="AV429" s="13" t="s">
        <v>79</v>
      </c>
      <c r="AW429" s="13" t="s">
        <v>31</v>
      </c>
      <c r="AX429" s="13" t="s">
        <v>77</v>
      </c>
      <c r="AY429" s="205" t="s">
        <v>140</v>
      </c>
    </row>
    <row r="430" spans="1:65" s="2" customFormat="1" ht="24.2" customHeight="1">
      <c r="A430" s="36"/>
      <c r="B430" s="37"/>
      <c r="C430" s="175" t="s">
        <v>506</v>
      </c>
      <c r="D430" s="175" t="s">
        <v>144</v>
      </c>
      <c r="E430" s="176" t="s">
        <v>507</v>
      </c>
      <c r="F430" s="177" t="s">
        <v>508</v>
      </c>
      <c r="G430" s="178" t="s">
        <v>147</v>
      </c>
      <c r="H430" s="179">
        <v>3.1</v>
      </c>
      <c r="I430" s="180"/>
      <c r="J430" s="181">
        <f>ROUND(I430*H430,2)</f>
        <v>0</v>
      </c>
      <c r="K430" s="177" t="s">
        <v>148</v>
      </c>
      <c r="L430" s="41"/>
      <c r="M430" s="182" t="s">
        <v>19</v>
      </c>
      <c r="N430" s="183" t="s">
        <v>40</v>
      </c>
      <c r="O430" s="66"/>
      <c r="P430" s="184">
        <f>O430*H430</f>
        <v>0</v>
      </c>
      <c r="Q430" s="184">
        <v>3.5000000000000001E-3</v>
      </c>
      <c r="R430" s="184">
        <f>Q430*H430</f>
        <v>1.085E-2</v>
      </c>
      <c r="S430" s="184">
        <v>0</v>
      </c>
      <c r="T430" s="185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86" t="s">
        <v>204</v>
      </c>
      <c r="AT430" s="186" t="s">
        <v>144</v>
      </c>
      <c r="AU430" s="186" t="s">
        <v>79</v>
      </c>
      <c r="AY430" s="19" t="s">
        <v>140</v>
      </c>
      <c r="BE430" s="187">
        <f>IF(N430="základní",J430,0)</f>
        <v>0</v>
      </c>
      <c r="BF430" s="187">
        <f>IF(N430="snížená",J430,0)</f>
        <v>0</v>
      </c>
      <c r="BG430" s="187">
        <f>IF(N430="zákl. přenesená",J430,0)</f>
        <v>0</v>
      </c>
      <c r="BH430" s="187">
        <f>IF(N430="sníž. přenesená",J430,0)</f>
        <v>0</v>
      </c>
      <c r="BI430" s="187">
        <f>IF(N430="nulová",J430,0)</f>
        <v>0</v>
      </c>
      <c r="BJ430" s="19" t="s">
        <v>77</v>
      </c>
      <c r="BK430" s="187">
        <f>ROUND(I430*H430,2)</f>
        <v>0</v>
      </c>
      <c r="BL430" s="19" t="s">
        <v>204</v>
      </c>
      <c r="BM430" s="186" t="s">
        <v>509</v>
      </c>
    </row>
    <row r="431" spans="1:65" s="2" customFormat="1" ht="19.5">
      <c r="A431" s="36"/>
      <c r="B431" s="37"/>
      <c r="C431" s="38"/>
      <c r="D431" s="188" t="s">
        <v>152</v>
      </c>
      <c r="E431" s="38"/>
      <c r="F431" s="189" t="s">
        <v>510</v>
      </c>
      <c r="G431" s="38"/>
      <c r="H431" s="38"/>
      <c r="I431" s="190"/>
      <c r="J431" s="38"/>
      <c r="K431" s="38"/>
      <c r="L431" s="41"/>
      <c r="M431" s="191"/>
      <c r="N431" s="192"/>
      <c r="O431" s="66"/>
      <c r="P431" s="66"/>
      <c r="Q431" s="66"/>
      <c r="R431" s="66"/>
      <c r="S431" s="66"/>
      <c r="T431" s="67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T431" s="19" t="s">
        <v>152</v>
      </c>
      <c r="AU431" s="19" t="s">
        <v>79</v>
      </c>
    </row>
    <row r="432" spans="1:65" s="2" customFormat="1">
      <c r="A432" s="36"/>
      <c r="B432" s="37"/>
      <c r="C432" s="38"/>
      <c r="D432" s="193" t="s">
        <v>154</v>
      </c>
      <c r="E432" s="38"/>
      <c r="F432" s="194" t="s">
        <v>511</v>
      </c>
      <c r="G432" s="38"/>
      <c r="H432" s="38"/>
      <c r="I432" s="190"/>
      <c r="J432" s="38"/>
      <c r="K432" s="38"/>
      <c r="L432" s="41"/>
      <c r="M432" s="191"/>
      <c r="N432" s="192"/>
      <c r="O432" s="66"/>
      <c r="P432" s="66"/>
      <c r="Q432" s="66"/>
      <c r="R432" s="66"/>
      <c r="S432" s="66"/>
      <c r="T432" s="67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T432" s="19" t="s">
        <v>154</v>
      </c>
      <c r="AU432" s="19" t="s">
        <v>79</v>
      </c>
    </row>
    <row r="433" spans="1:65" s="13" customFormat="1">
      <c r="B433" s="195"/>
      <c r="C433" s="196"/>
      <c r="D433" s="188" t="s">
        <v>156</v>
      </c>
      <c r="E433" s="197" t="s">
        <v>19</v>
      </c>
      <c r="F433" s="198" t="s">
        <v>412</v>
      </c>
      <c r="G433" s="196"/>
      <c r="H433" s="199">
        <v>2.1</v>
      </c>
      <c r="I433" s="200"/>
      <c r="J433" s="196"/>
      <c r="K433" s="196"/>
      <c r="L433" s="201"/>
      <c r="M433" s="202"/>
      <c r="N433" s="203"/>
      <c r="O433" s="203"/>
      <c r="P433" s="203"/>
      <c r="Q433" s="203"/>
      <c r="R433" s="203"/>
      <c r="S433" s="203"/>
      <c r="T433" s="204"/>
      <c r="AT433" s="205" t="s">
        <v>156</v>
      </c>
      <c r="AU433" s="205" t="s">
        <v>79</v>
      </c>
      <c r="AV433" s="13" t="s">
        <v>79</v>
      </c>
      <c r="AW433" s="13" t="s">
        <v>31</v>
      </c>
      <c r="AX433" s="13" t="s">
        <v>69</v>
      </c>
      <c r="AY433" s="205" t="s">
        <v>140</v>
      </c>
    </row>
    <row r="434" spans="1:65" s="14" customFormat="1">
      <c r="B434" s="206"/>
      <c r="C434" s="207"/>
      <c r="D434" s="188" t="s">
        <v>156</v>
      </c>
      <c r="E434" s="208" t="s">
        <v>19</v>
      </c>
      <c r="F434" s="209" t="s">
        <v>158</v>
      </c>
      <c r="G434" s="207"/>
      <c r="H434" s="210">
        <v>2.1</v>
      </c>
      <c r="I434" s="211"/>
      <c r="J434" s="207"/>
      <c r="K434" s="207"/>
      <c r="L434" s="212"/>
      <c r="M434" s="213"/>
      <c r="N434" s="214"/>
      <c r="O434" s="214"/>
      <c r="P434" s="214"/>
      <c r="Q434" s="214"/>
      <c r="R434" s="214"/>
      <c r="S434" s="214"/>
      <c r="T434" s="215"/>
      <c r="AT434" s="216" t="s">
        <v>156</v>
      </c>
      <c r="AU434" s="216" t="s">
        <v>79</v>
      </c>
      <c r="AV434" s="14" t="s">
        <v>150</v>
      </c>
      <c r="AW434" s="14" t="s">
        <v>31</v>
      </c>
      <c r="AX434" s="14" t="s">
        <v>69</v>
      </c>
      <c r="AY434" s="216" t="s">
        <v>140</v>
      </c>
    </row>
    <row r="435" spans="1:65" s="13" customFormat="1">
      <c r="B435" s="195"/>
      <c r="C435" s="196"/>
      <c r="D435" s="188" t="s">
        <v>156</v>
      </c>
      <c r="E435" s="197" t="s">
        <v>19</v>
      </c>
      <c r="F435" s="198" t="s">
        <v>77</v>
      </c>
      <c r="G435" s="196"/>
      <c r="H435" s="199">
        <v>1</v>
      </c>
      <c r="I435" s="200"/>
      <c r="J435" s="196"/>
      <c r="K435" s="196"/>
      <c r="L435" s="201"/>
      <c r="M435" s="202"/>
      <c r="N435" s="203"/>
      <c r="O435" s="203"/>
      <c r="P435" s="203"/>
      <c r="Q435" s="203"/>
      <c r="R435" s="203"/>
      <c r="S435" s="203"/>
      <c r="T435" s="204"/>
      <c r="AT435" s="205" t="s">
        <v>156</v>
      </c>
      <c r="AU435" s="205" t="s">
        <v>79</v>
      </c>
      <c r="AV435" s="13" t="s">
        <v>79</v>
      </c>
      <c r="AW435" s="13" t="s">
        <v>31</v>
      </c>
      <c r="AX435" s="13" t="s">
        <v>69</v>
      </c>
      <c r="AY435" s="205" t="s">
        <v>140</v>
      </c>
    </row>
    <row r="436" spans="1:65" s="14" customFormat="1">
      <c r="B436" s="206"/>
      <c r="C436" s="207"/>
      <c r="D436" s="188" t="s">
        <v>156</v>
      </c>
      <c r="E436" s="208" t="s">
        <v>19</v>
      </c>
      <c r="F436" s="209" t="s">
        <v>158</v>
      </c>
      <c r="G436" s="207"/>
      <c r="H436" s="210">
        <v>1</v>
      </c>
      <c r="I436" s="211"/>
      <c r="J436" s="207"/>
      <c r="K436" s="207"/>
      <c r="L436" s="212"/>
      <c r="M436" s="213"/>
      <c r="N436" s="214"/>
      <c r="O436" s="214"/>
      <c r="P436" s="214"/>
      <c r="Q436" s="214"/>
      <c r="R436" s="214"/>
      <c r="S436" s="214"/>
      <c r="T436" s="215"/>
      <c r="AT436" s="216" t="s">
        <v>156</v>
      </c>
      <c r="AU436" s="216" t="s">
        <v>79</v>
      </c>
      <c r="AV436" s="14" t="s">
        <v>150</v>
      </c>
      <c r="AW436" s="14" t="s">
        <v>31</v>
      </c>
      <c r="AX436" s="14" t="s">
        <v>69</v>
      </c>
      <c r="AY436" s="216" t="s">
        <v>140</v>
      </c>
    </row>
    <row r="437" spans="1:65" s="15" customFormat="1">
      <c r="B437" s="217"/>
      <c r="C437" s="218"/>
      <c r="D437" s="188" t="s">
        <v>156</v>
      </c>
      <c r="E437" s="219" t="s">
        <v>19</v>
      </c>
      <c r="F437" s="220" t="s">
        <v>171</v>
      </c>
      <c r="G437" s="218"/>
      <c r="H437" s="221">
        <v>3.1</v>
      </c>
      <c r="I437" s="222"/>
      <c r="J437" s="218"/>
      <c r="K437" s="218"/>
      <c r="L437" s="223"/>
      <c r="M437" s="224"/>
      <c r="N437" s="225"/>
      <c r="O437" s="225"/>
      <c r="P437" s="225"/>
      <c r="Q437" s="225"/>
      <c r="R437" s="225"/>
      <c r="S437" s="225"/>
      <c r="T437" s="226"/>
      <c r="AT437" s="227" t="s">
        <v>156</v>
      </c>
      <c r="AU437" s="227" t="s">
        <v>79</v>
      </c>
      <c r="AV437" s="15" t="s">
        <v>149</v>
      </c>
      <c r="AW437" s="15" t="s">
        <v>31</v>
      </c>
      <c r="AX437" s="15" t="s">
        <v>77</v>
      </c>
      <c r="AY437" s="227" t="s">
        <v>140</v>
      </c>
    </row>
    <row r="438" spans="1:65" s="2" customFormat="1" ht="24.2" customHeight="1">
      <c r="A438" s="36"/>
      <c r="B438" s="37"/>
      <c r="C438" s="175" t="s">
        <v>512</v>
      </c>
      <c r="D438" s="175" t="s">
        <v>144</v>
      </c>
      <c r="E438" s="176" t="s">
        <v>513</v>
      </c>
      <c r="F438" s="177" t="s">
        <v>514</v>
      </c>
      <c r="G438" s="178" t="s">
        <v>147</v>
      </c>
      <c r="H438" s="179">
        <v>16</v>
      </c>
      <c r="I438" s="180"/>
      <c r="J438" s="181">
        <f>ROUND(I438*H438,2)</f>
        <v>0</v>
      </c>
      <c r="K438" s="177" t="s">
        <v>148</v>
      </c>
      <c r="L438" s="41"/>
      <c r="M438" s="182" t="s">
        <v>19</v>
      </c>
      <c r="N438" s="183" t="s">
        <v>40</v>
      </c>
      <c r="O438" s="66"/>
      <c r="P438" s="184">
        <f>O438*H438</f>
        <v>0</v>
      </c>
      <c r="Q438" s="184">
        <v>3.5000000000000001E-3</v>
      </c>
      <c r="R438" s="184">
        <f>Q438*H438</f>
        <v>5.6000000000000001E-2</v>
      </c>
      <c r="S438" s="184">
        <v>0</v>
      </c>
      <c r="T438" s="185">
        <f>S438*H438</f>
        <v>0</v>
      </c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R438" s="186" t="s">
        <v>204</v>
      </c>
      <c r="AT438" s="186" t="s">
        <v>144</v>
      </c>
      <c r="AU438" s="186" t="s">
        <v>79</v>
      </c>
      <c r="AY438" s="19" t="s">
        <v>140</v>
      </c>
      <c r="BE438" s="187">
        <f>IF(N438="základní",J438,0)</f>
        <v>0</v>
      </c>
      <c r="BF438" s="187">
        <f>IF(N438="snížená",J438,0)</f>
        <v>0</v>
      </c>
      <c r="BG438" s="187">
        <f>IF(N438="zákl. přenesená",J438,0)</f>
        <v>0</v>
      </c>
      <c r="BH438" s="187">
        <f>IF(N438="sníž. přenesená",J438,0)</f>
        <v>0</v>
      </c>
      <c r="BI438" s="187">
        <f>IF(N438="nulová",J438,0)</f>
        <v>0</v>
      </c>
      <c r="BJ438" s="19" t="s">
        <v>77</v>
      </c>
      <c r="BK438" s="187">
        <f>ROUND(I438*H438,2)</f>
        <v>0</v>
      </c>
      <c r="BL438" s="19" t="s">
        <v>204</v>
      </c>
      <c r="BM438" s="186" t="s">
        <v>515</v>
      </c>
    </row>
    <row r="439" spans="1:65" s="2" customFormat="1" ht="19.5">
      <c r="A439" s="36"/>
      <c r="B439" s="37"/>
      <c r="C439" s="38"/>
      <c r="D439" s="188" t="s">
        <v>152</v>
      </c>
      <c r="E439" s="38"/>
      <c r="F439" s="189" t="s">
        <v>516</v>
      </c>
      <c r="G439" s="38"/>
      <c r="H439" s="38"/>
      <c r="I439" s="190"/>
      <c r="J439" s="38"/>
      <c r="K439" s="38"/>
      <c r="L439" s="41"/>
      <c r="M439" s="191"/>
      <c r="N439" s="192"/>
      <c r="O439" s="66"/>
      <c r="P439" s="66"/>
      <c r="Q439" s="66"/>
      <c r="R439" s="66"/>
      <c r="S439" s="66"/>
      <c r="T439" s="67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T439" s="19" t="s">
        <v>152</v>
      </c>
      <c r="AU439" s="19" t="s">
        <v>79</v>
      </c>
    </row>
    <row r="440" spans="1:65" s="2" customFormat="1">
      <c r="A440" s="36"/>
      <c r="B440" s="37"/>
      <c r="C440" s="38"/>
      <c r="D440" s="193" t="s">
        <v>154</v>
      </c>
      <c r="E440" s="38"/>
      <c r="F440" s="194" t="s">
        <v>517</v>
      </c>
      <c r="G440" s="38"/>
      <c r="H440" s="38"/>
      <c r="I440" s="190"/>
      <c r="J440" s="38"/>
      <c r="K440" s="38"/>
      <c r="L440" s="41"/>
      <c r="M440" s="191"/>
      <c r="N440" s="192"/>
      <c r="O440" s="66"/>
      <c r="P440" s="66"/>
      <c r="Q440" s="66"/>
      <c r="R440" s="66"/>
      <c r="S440" s="66"/>
      <c r="T440" s="67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T440" s="19" t="s">
        <v>154</v>
      </c>
      <c r="AU440" s="19" t="s">
        <v>79</v>
      </c>
    </row>
    <row r="441" spans="1:65" s="13" customFormat="1">
      <c r="B441" s="195"/>
      <c r="C441" s="196"/>
      <c r="D441" s="188" t="s">
        <v>156</v>
      </c>
      <c r="E441" s="197" t="s">
        <v>19</v>
      </c>
      <c r="F441" s="198" t="s">
        <v>204</v>
      </c>
      <c r="G441" s="196"/>
      <c r="H441" s="199">
        <v>16</v>
      </c>
      <c r="I441" s="200"/>
      <c r="J441" s="196"/>
      <c r="K441" s="196"/>
      <c r="L441" s="201"/>
      <c r="M441" s="202"/>
      <c r="N441" s="203"/>
      <c r="O441" s="203"/>
      <c r="P441" s="203"/>
      <c r="Q441" s="203"/>
      <c r="R441" s="203"/>
      <c r="S441" s="203"/>
      <c r="T441" s="204"/>
      <c r="AT441" s="205" t="s">
        <v>156</v>
      </c>
      <c r="AU441" s="205" t="s">
        <v>79</v>
      </c>
      <c r="AV441" s="13" t="s">
        <v>79</v>
      </c>
      <c r="AW441" s="13" t="s">
        <v>31</v>
      </c>
      <c r="AX441" s="13" t="s">
        <v>69</v>
      </c>
      <c r="AY441" s="205" t="s">
        <v>140</v>
      </c>
    </row>
    <row r="442" spans="1:65" s="14" customFormat="1">
      <c r="B442" s="206"/>
      <c r="C442" s="207"/>
      <c r="D442" s="188" t="s">
        <v>156</v>
      </c>
      <c r="E442" s="208" t="s">
        <v>19</v>
      </c>
      <c r="F442" s="209" t="s">
        <v>158</v>
      </c>
      <c r="G442" s="207"/>
      <c r="H442" s="210">
        <v>16</v>
      </c>
      <c r="I442" s="211"/>
      <c r="J442" s="207"/>
      <c r="K442" s="207"/>
      <c r="L442" s="212"/>
      <c r="M442" s="213"/>
      <c r="N442" s="214"/>
      <c r="O442" s="214"/>
      <c r="P442" s="214"/>
      <c r="Q442" s="214"/>
      <c r="R442" s="214"/>
      <c r="S442" s="214"/>
      <c r="T442" s="215"/>
      <c r="AT442" s="216" t="s">
        <v>156</v>
      </c>
      <c r="AU442" s="216" t="s">
        <v>79</v>
      </c>
      <c r="AV442" s="14" t="s">
        <v>150</v>
      </c>
      <c r="AW442" s="14" t="s">
        <v>31</v>
      </c>
      <c r="AX442" s="14" t="s">
        <v>77</v>
      </c>
      <c r="AY442" s="216" t="s">
        <v>140</v>
      </c>
    </row>
    <row r="443" spans="1:65" s="2" customFormat="1" ht="24.2" customHeight="1">
      <c r="A443" s="36"/>
      <c r="B443" s="37"/>
      <c r="C443" s="175" t="s">
        <v>518</v>
      </c>
      <c r="D443" s="175" t="s">
        <v>144</v>
      </c>
      <c r="E443" s="176" t="s">
        <v>519</v>
      </c>
      <c r="F443" s="177" t="s">
        <v>520</v>
      </c>
      <c r="G443" s="178" t="s">
        <v>147</v>
      </c>
      <c r="H443" s="179">
        <v>3.1</v>
      </c>
      <c r="I443" s="180"/>
      <c r="J443" s="181">
        <f>ROUND(I443*H443,2)</f>
        <v>0</v>
      </c>
      <c r="K443" s="177" t="s">
        <v>148</v>
      </c>
      <c r="L443" s="41"/>
      <c r="M443" s="182" t="s">
        <v>19</v>
      </c>
      <c r="N443" s="183" t="s">
        <v>40</v>
      </c>
      <c r="O443" s="66"/>
      <c r="P443" s="184">
        <f>O443*H443</f>
        <v>0</v>
      </c>
      <c r="Q443" s="184">
        <v>4.0000000000000002E-4</v>
      </c>
      <c r="R443" s="184">
        <f>Q443*H443</f>
        <v>1.24E-3</v>
      </c>
      <c r="S443" s="184">
        <v>0</v>
      </c>
      <c r="T443" s="185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186" t="s">
        <v>204</v>
      </c>
      <c r="AT443" s="186" t="s">
        <v>144</v>
      </c>
      <c r="AU443" s="186" t="s">
        <v>79</v>
      </c>
      <c r="AY443" s="19" t="s">
        <v>140</v>
      </c>
      <c r="BE443" s="187">
        <f>IF(N443="základní",J443,0)</f>
        <v>0</v>
      </c>
      <c r="BF443" s="187">
        <f>IF(N443="snížená",J443,0)</f>
        <v>0</v>
      </c>
      <c r="BG443" s="187">
        <f>IF(N443="zákl. přenesená",J443,0)</f>
        <v>0</v>
      </c>
      <c r="BH443" s="187">
        <f>IF(N443="sníž. přenesená",J443,0)</f>
        <v>0</v>
      </c>
      <c r="BI443" s="187">
        <f>IF(N443="nulová",J443,0)</f>
        <v>0</v>
      </c>
      <c r="BJ443" s="19" t="s">
        <v>77</v>
      </c>
      <c r="BK443" s="187">
        <f>ROUND(I443*H443,2)</f>
        <v>0</v>
      </c>
      <c r="BL443" s="19" t="s">
        <v>204</v>
      </c>
      <c r="BM443" s="186" t="s">
        <v>521</v>
      </c>
    </row>
    <row r="444" spans="1:65" s="2" customFormat="1" ht="19.5">
      <c r="A444" s="36"/>
      <c r="B444" s="37"/>
      <c r="C444" s="38"/>
      <c r="D444" s="188" t="s">
        <v>152</v>
      </c>
      <c r="E444" s="38"/>
      <c r="F444" s="189" t="s">
        <v>522</v>
      </c>
      <c r="G444" s="38"/>
      <c r="H444" s="38"/>
      <c r="I444" s="190"/>
      <c r="J444" s="38"/>
      <c r="K444" s="38"/>
      <c r="L444" s="41"/>
      <c r="M444" s="191"/>
      <c r="N444" s="192"/>
      <c r="O444" s="66"/>
      <c r="P444" s="66"/>
      <c r="Q444" s="66"/>
      <c r="R444" s="66"/>
      <c r="S444" s="66"/>
      <c r="T444" s="67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T444" s="19" t="s">
        <v>152</v>
      </c>
      <c r="AU444" s="19" t="s">
        <v>79</v>
      </c>
    </row>
    <row r="445" spans="1:65" s="2" customFormat="1">
      <c r="A445" s="36"/>
      <c r="B445" s="37"/>
      <c r="C445" s="38"/>
      <c r="D445" s="193" t="s">
        <v>154</v>
      </c>
      <c r="E445" s="38"/>
      <c r="F445" s="194" t="s">
        <v>523</v>
      </c>
      <c r="G445" s="38"/>
      <c r="H445" s="38"/>
      <c r="I445" s="190"/>
      <c r="J445" s="38"/>
      <c r="K445" s="38"/>
      <c r="L445" s="41"/>
      <c r="M445" s="191"/>
      <c r="N445" s="192"/>
      <c r="O445" s="66"/>
      <c r="P445" s="66"/>
      <c r="Q445" s="66"/>
      <c r="R445" s="66"/>
      <c r="S445" s="66"/>
      <c r="T445" s="67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T445" s="19" t="s">
        <v>154</v>
      </c>
      <c r="AU445" s="19" t="s">
        <v>79</v>
      </c>
    </row>
    <row r="446" spans="1:65" s="13" customFormat="1">
      <c r="B446" s="195"/>
      <c r="C446" s="196"/>
      <c r="D446" s="188" t="s">
        <v>156</v>
      </c>
      <c r="E446" s="197" t="s">
        <v>19</v>
      </c>
      <c r="F446" s="198" t="s">
        <v>500</v>
      </c>
      <c r="G446" s="196"/>
      <c r="H446" s="199">
        <v>3.1</v>
      </c>
      <c r="I446" s="200"/>
      <c r="J446" s="196"/>
      <c r="K446" s="196"/>
      <c r="L446" s="201"/>
      <c r="M446" s="202"/>
      <c r="N446" s="203"/>
      <c r="O446" s="203"/>
      <c r="P446" s="203"/>
      <c r="Q446" s="203"/>
      <c r="R446" s="203"/>
      <c r="S446" s="203"/>
      <c r="T446" s="204"/>
      <c r="AT446" s="205" t="s">
        <v>156</v>
      </c>
      <c r="AU446" s="205" t="s">
        <v>79</v>
      </c>
      <c r="AV446" s="13" t="s">
        <v>79</v>
      </c>
      <c r="AW446" s="13" t="s">
        <v>31</v>
      </c>
      <c r="AX446" s="13" t="s">
        <v>69</v>
      </c>
      <c r="AY446" s="205" t="s">
        <v>140</v>
      </c>
    </row>
    <row r="447" spans="1:65" s="14" customFormat="1">
      <c r="B447" s="206"/>
      <c r="C447" s="207"/>
      <c r="D447" s="188" t="s">
        <v>156</v>
      </c>
      <c r="E447" s="208" t="s">
        <v>19</v>
      </c>
      <c r="F447" s="209" t="s">
        <v>158</v>
      </c>
      <c r="G447" s="207"/>
      <c r="H447" s="210">
        <v>3.1</v>
      </c>
      <c r="I447" s="211"/>
      <c r="J447" s="207"/>
      <c r="K447" s="207"/>
      <c r="L447" s="212"/>
      <c r="M447" s="213"/>
      <c r="N447" s="214"/>
      <c r="O447" s="214"/>
      <c r="P447" s="214"/>
      <c r="Q447" s="214"/>
      <c r="R447" s="214"/>
      <c r="S447" s="214"/>
      <c r="T447" s="215"/>
      <c r="AT447" s="216" t="s">
        <v>156</v>
      </c>
      <c r="AU447" s="216" t="s">
        <v>79</v>
      </c>
      <c r="AV447" s="14" t="s">
        <v>150</v>
      </c>
      <c r="AW447" s="14" t="s">
        <v>31</v>
      </c>
      <c r="AX447" s="14" t="s">
        <v>69</v>
      </c>
      <c r="AY447" s="216" t="s">
        <v>140</v>
      </c>
    </row>
    <row r="448" spans="1:65" s="15" customFormat="1">
      <c r="B448" s="217"/>
      <c r="C448" s="218"/>
      <c r="D448" s="188" t="s">
        <v>156</v>
      </c>
      <c r="E448" s="219" t="s">
        <v>19</v>
      </c>
      <c r="F448" s="220" t="s">
        <v>171</v>
      </c>
      <c r="G448" s="218"/>
      <c r="H448" s="221">
        <v>3.1</v>
      </c>
      <c r="I448" s="222"/>
      <c r="J448" s="218"/>
      <c r="K448" s="218"/>
      <c r="L448" s="223"/>
      <c r="M448" s="224"/>
      <c r="N448" s="225"/>
      <c r="O448" s="225"/>
      <c r="P448" s="225"/>
      <c r="Q448" s="225"/>
      <c r="R448" s="225"/>
      <c r="S448" s="225"/>
      <c r="T448" s="226"/>
      <c r="AT448" s="227" t="s">
        <v>156</v>
      </c>
      <c r="AU448" s="227" t="s">
        <v>79</v>
      </c>
      <c r="AV448" s="15" t="s">
        <v>149</v>
      </c>
      <c r="AW448" s="15" t="s">
        <v>31</v>
      </c>
      <c r="AX448" s="15" t="s">
        <v>77</v>
      </c>
      <c r="AY448" s="227" t="s">
        <v>140</v>
      </c>
    </row>
    <row r="449" spans="1:65" s="2" customFormat="1" ht="37.9" customHeight="1">
      <c r="A449" s="36"/>
      <c r="B449" s="37"/>
      <c r="C449" s="238" t="s">
        <v>524</v>
      </c>
      <c r="D449" s="238" t="s">
        <v>264</v>
      </c>
      <c r="E449" s="239" t="s">
        <v>525</v>
      </c>
      <c r="F449" s="240" t="s">
        <v>526</v>
      </c>
      <c r="G449" s="241" t="s">
        <v>147</v>
      </c>
      <c r="H449" s="242">
        <v>3.613</v>
      </c>
      <c r="I449" s="243"/>
      <c r="J449" s="244">
        <f>ROUND(I449*H449,2)</f>
        <v>0</v>
      </c>
      <c r="K449" s="240" t="s">
        <v>148</v>
      </c>
      <c r="L449" s="245"/>
      <c r="M449" s="246" t="s">
        <v>19</v>
      </c>
      <c r="N449" s="247" t="s">
        <v>40</v>
      </c>
      <c r="O449" s="66"/>
      <c r="P449" s="184">
        <f>O449*H449</f>
        <v>0</v>
      </c>
      <c r="Q449" s="184">
        <v>4.7999999999999996E-3</v>
      </c>
      <c r="R449" s="184">
        <f>Q449*H449</f>
        <v>1.7342399999999997E-2</v>
      </c>
      <c r="S449" s="184">
        <v>0</v>
      </c>
      <c r="T449" s="185">
        <f>S449*H449</f>
        <v>0</v>
      </c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R449" s="186" t="s">
        <v>383</v>
      </c>
      <c r="AT449" s="186" t="s">
        <v>264</v>
      </c>
      <c r="AU449" s="186" t="s">
        <v>79</v>
      </c>
      <c r="AY449" s="19" t="s">
        <v>140</v>
      </c>
      <c r="BE449" s="187">
        <f>IF(N449="základní",J449,0)</f>
        <v>0</v>
      </c>
      <c r="BF449" s="187">
        <f>IF(N449="snížená",J449,0)</f>
        <v>0</v>
      </c>
      <c r="BG449" s="187">
        <f>IF(N449="zákl. přenesená",J449,0)</f>
        <v>0</v>
      </c>
      <c r="BH449" s="187">
        <f>IF(N449="sníž. přenesená",J449,0)</f>
        <v>0</v>
      </c>
      <c r="BI449" s="187">
        <f>IF(N449="nulová",J449,0)</f>
        <v>0</v>
      </c>
      <c r="BJ449" s="19" t="s">
        <v>77</v>
      </c>
      <c r="BK449" s="187">
        <f>ROUND(I449*H449,2)</f>
        <v>0</v>
      </c>
      <c r="BL449" s="19" t="s">
        <v>204</v>
      </c>
      <c r="BM449" s="186" t="s">
        <v>527</v>
      </c>
    </row>
    <row r="450" spans="1:65" s="2" customFormat="1" ht="19.5">
      <c r="A450" s="36"/>
      <c r="B450" s="37"/>
      <c r="C450" s="38"/>
      <c r="D450" s="188" t="s">
        <v>152</v>
      </c>
      <c r="E450" s="38"/>
      <c r="F450" s="189" t="s">
        <v>526</v>
      </c>
      <c r="G450" s="38"/>
      <c r="H450" s="38"/>
      <c r="I450" s="190"/>
      <c r="J450" s="38"/>
      <c r="K450" s="38"/>
      <c r="L450" s="41"/>
      <c r="M450" s="191"/>
      <c r="N450" s="192"/>
      <c r="O450" s="66"/>
      <c r="P450" s="66"/>
      <c r="Q450" s="66"/>
      <c r="R450" s="66"/>
      <c r="S450" s="66"/>
      <c r="T450" s="67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T450" s="19" t="s">
        <v>152</v>
      </c>
      <c r="AU450" s="19" t="s">
        <v>79</v>
      </c>
    </row>
    <row r="451" spans="1:65" s="13" customFormat="1">
      <c r="B451" s="195"/>
      <c r="C451" s="196"/>
      <c r="D451" s="188" t="s">
        <v>156</v>
      </c>
      <c r="E451" s="197" t="s">
        <v>19</v>
      </c>
      <c r="F451" s="198" t="s">
        <v>528</v>
      </c>
      <c r="G451" s="196"/>
      <c r="H451" s="199">
        <v>3.613</v>
      </c>
      <c r="I451" s="200"/>
      <c r="J451" s="196"/>
      <c r="K451" s="196"/>
      <c r="L451" s="201"/>
      <c r="M451" s="202"/>
      <c r="N451" s="203"/>
      <c r="O451" s="203"/>
      <c r="P451" s="203"/>
      <c r="Q451" s="203"/>
      <c r="R451" s="203"/>
      <c r="S451" s="203"/>
      <c r="T451" s="204"/>
      <c r="AT451" s="205" t="s">
        <v>156</v>
      </c>
      <c r="AU451" s="205" t="s">
        <v>79</v>
      </c>
      <c r="AV451" s="13" t="s">
        <v>79</v>
      </c>
      <c r="AW451" s="13" t="s">
        <v>31</v>
      </c>
      <c r="AX451" s="13" t="s">
        <v>77</v>
      </c>
      <c r="AY451" s="205" t="s">
        <v>140</v>
      </c>
    </row>
    <row r="452" spans="1:65" s="2" customFormat="1" ht="24.2" customHeight="1">
      <c r="A452" s="36"/>
      <c r="B452" s="37"/>
      <c r="C452" s="175" t="s">
        <v>529</v>
      </c>
      <c r="D452" s="175" t="s">
        <v>144</v>
      </c>
      <c r="E452" s="176" t="s">
        <v>530</v>
      </c>
      <c r="F452" s="177" t="s">
        <v>531</v>
      </c>
      <c r="G452" s="178" t="s">
        <v>244</v>
      </c>
      <c r="H452" s="179">
        <v>8.5999999999999993E-2</v>
      </c>
      <c r="I452" s="180"/>
      <c r="J452" s="181">
        <f>ROUND(I452*H452,2)</f>
        <v>0</v>
      </c>
      <c r="K452" s="177" t="s">
        <v>148</v>
      </c>
      <c r="L452" s="41"/>
      <c r="M452" s="182" t="s">
        <v>19</v>
      </c>
      <c r="N452" s="183" t="s">
        <v>40</v>
      </c>
      <c r="O452" s="66"/>
      <c r="P452" s="184">
        <f>O452*H452</f>
        <v>0</v>
      </c>
      <c r="Q452" s="184">
        <v>0</v>
      </c>
      <c r="R452" s="184">
        <f>Q452*H452</f>
        <v>0</v>
      </c>
      <c r="S452" s="184">
        <v>0</v>
      </c>
      <c r="T452" s="185">
        <f>S452*H452</f>
        <v>0</v>
      </c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R452" s="186" t="s">
        <v>204</v>
      </c>
      <c r="AT452" s="186" t="s">
        <v>144</v>
      </c>
      <c r="AU452" s="186" t="s">
        <v>79</v>
      </c>
      <c r="AY452" s="19" t="s">
        <v>140</v>
      </c>
      <c r="BE452" s="187">
        <f>IF(N452="základní",J452,0)</f>
        <v>0</v>
      </c>
      <c r="BF452" s="187">
        <f>IF(N452="snížená",J452,0)</f>
        <v>0</v>
      </c>
      <c r="BG452" s="187">
        <f>IF(N452="zákl. přenesená",J452,0)</f>
        <v>0</v>
      </c>
      <c r="BH452" s="187">
        <f>IF(N452="sníž. přenesená",J452,0)</f>
        <v>0</v>
      </c>
      <c r="BI452" s="187">
        <f>IF(N452="nulová",J452,0)</f>
        <v>0</v>
      </c>
      <c r="BJ452" s="19" t="s">
        <v>77</v>
      </c>
      <c r="BK452" s="187">
        <f>ROUND(I452*H452,2)</f>
        <v>0</v>
      </c>
      <c r="BL452" s="19" t="s">
        <v>204</v>
      </c>
      <c r="BM452" s="186" t="s">
        <v>532</v>
      </c>
    </row>
    <row r="453" spans="1:65" s="2" customFormat="1" ht="29.25">
      <c r="A453" s="36"/>
      <c r="B453" s="37"/>
      <c r="C453" s="38"/>
      <c r="D453" s="188" t="s">
        <v>152</v>
      </c>
      <c r="E453" s="38"/>
      <c r="F453" s="189" t="s">
        <v>533</v>
      </c>
      <c r="G453" s="38"/>
      <c r="H453" s="38"/>
      <c r="I453" s="190"/>
      <c r="J453" s="38"/>
      <c r="K453" s="38"/>
      <c r="L453" s="41"/>
      <c r="M453" s="191"/>
      <c r="N453" s="192"/>
      <c r="O453" s="66"/>
      <c r="P453" s="66"/>
      <c r="Q453" s="66"/>
      <c r="R453" s="66"/>
      <c r="S453" s="66"/>
      <c r="T453" s="67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T453" s="19" t="s">
        <v>152</v>
      </c>
      <c r="AU453" s="19" t="s">
        <v>79</v>
      </c>
    </row>
    <row r="454" spans="1:65" s="2" customFormat="1">
      <c r="A454" s="36"/>
      <c r="B454" s="37"/>
      <c r="C454" s="38"/>
      <c r="D454" s="193" t="s">
        <v>154</v>
      </c>
      <c r="E454" s="38"/>
      <c r="F454" s="194" t="s">
        <v>534</v>
      </c>
      <c r="G454" s="38"/>
      <c r="H454" s="38"/>
      <c r="I454" s="190"/>
      <c r="J454" s="38"/>
      <c r="K454" s="38"/>
      <c r="L454" s="41"/>
      <c r="M454" s="191"/>
      <c r="N454" s="192"/>
      <c r="O454" s="66"/>
      <c r="P454" s="66"/>
      <c r="Q454" s="66"/>
      <c r="R454" s="66"/>
      <c r="S454" s="66"/>
      <c r="T454" s="67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T454" s="19" t="s">
        <v>154</v>
      </c>
      <c r="AU454" s="19" t="s">
        <v>79</v>
      </c>
    </row>
    <row r="455" spans="1:65" s="2" customFormat="1" ht="24.2" customHeight="1">
      <c r="A455" s="36"/>
      <c r="B455" s="37"/>
      <c r="C455" s="175" t="s">
        <v>535</v>
      </c>
      <c r="D455" s="175" t="s">
        <v>144</v>
      </c>
      <c r="E455" s="176" t="s">
        <v>536</v>
      </c>
      <c r="F455" s="177" t="s">
        <v>537</v>
      </c>
      <c r="G455" s="178" t="s">
        <v>244</v>
      </c>
      <c r="H455" s="179">
        <v>8.5999999999999993E-2</v>
      </c>
      <c r="I455" s="180"/>
      <c r="J455" s="181">
        <f>ROUND(I455*H455,2)</f>
        <v>0</v>
      </c>
      <c r="K455" s="177" t="s">
        <v>148</v>
      </c>
      <c r="L455" s="41"/>
      <c r="M455" s="182" t="s">
        <v>19</v>
      </c>
      <c r="N455" s="183" t="s">
        <v>40</v>
      </c>
      <c r="O455" s="66"/>
      <c r="P455" s="184">
        <f>O455*H455</f>
        <v>0</v>
      </c>
      <c r="Q455" s="184">
        <v>0</v>
      </c>
      <c r="R455" s="184">
        <f>Q455*H455</f>
        <v>0</v>
      </c>
      <c r="S455" s="184">
        <v>0</v>
      </c>
      <c r="T455" s="185">
        <f>S455*H455</f>
        <v>0</v>
      </c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R455" s="186" t="s">
        <v>204</v>
      </c>
      <c r="AT455" s="186" t="s">
        <v>144</v>
      </c>
      <c r="AU455" s="186" t="s">
        <v>79</v>
      </c>
      <c r="AY455" s="19" t="s">
        <v>140</v>
      </c>
      <c r="BE455" s="187">
        <f>IF(N455="základní",J455,0)</f>
        <v>0</v>
      </c>
      <c r="BF455" s="187">
        <f>IF(N455="snížená",J455,0)</f>
        <v>0</v>
      </c>
      <c r="BG455" s="187">
        <f>IF(N455="zákl. přenesená",J455,0)</f>
        <v>0</v>
      </c>
      <c r="BH455" s="187">
        <f>IF(N455="sníž. přenesená",J455,0)</f>
        <v>0</v>
      </c>
      <c r="BI455" s="187">
        <f>IF(N455="nulová",J455,0)</f>
        <v>0</v>
      </c>
      <c r="BJ455" s="19" t="s">
        <v>77</v>
      </c>
      <c r="BK455" s="187">
        <f>ROUND(I455*H455,2)</f>
        <v>0</v>
      </c>
      <c r="BL455" s="19" t="s">
        <v>204</v>
      </c>
      <c r="BM455" s="186" t="s">
        <v>538</v>
      </c>
    </row>
    <row r="456" spans="1:65" s="2" customFormat="1" ht="29.25">
      <c r="A456" s="36"/>
      <c r="B456" s="37"/>
      <c r="C456" s="38"/>
      <c r="D456" s="188" t="s">
        <v>152</v>
      </c>
      <c r="E456" s="38"/>
      <c r="F456" s="189" t="s">
        <v>539</v>
      </c>
      <c r="G456" s="38"/>
      <c r="H456" s="38"/>
      <c r="I456" s="190"/>
      <c r="J456" s="38"/>
      <c r="K456" s="38"/>
      <c r="L456" s="41"/>
      <c r="M456" s="191"/>
      <c r="N456" s="192"/>
      <c r="O456" s="66"/>
      <c r="P456" s="66"/>
      <c r="Q456" s="66"/>
      <c r="R456" s="66"/>
      <c r="S456" s="66"/>
      <c r="T456" s="67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T456" s="19" t="s">
        <v>152</v>
      </c>
      <c r="AU456" s="19" t="s">
        <v>79</v>
      </c>
    </row>
    <row r="457" spans="1:65" s="2" customFormat="1">
      <c r="A457" s="36"/>
      <c r="B457" s="37"/>
      <c r="C457" s="38"/>
      <c r="D457" s="193" t="s">
        <v>154</v>
      </c>
      <c r="E457" s="38"/>
      <c r="F457" s="194" t="s">
        <v>540</v>
      </c>
      <c r="G457" s="38"/>
      <c r="H457" s="38"/>
      <c r="I457" s="190"/>
      <c r="J457" s="38"/>
      <c r="K457" s="38"/>
      <c r="L457" s="41"/>
      <c r="M457" s="191"/>
      <c r="N457" s="192"/>
      <c r="O457" s="66"/>
      <c r="P457" s="66"/>
      <c r="Q457" s="66"/>
      <c r="R457" s="66"/>
      <c r="S457" s="66"/>
      <c r="T457" s="67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T457" s="19" t="s">
        <v>154</v>
      </c>
      <c r="AU457" s="19" t="s">
        <v>79</v>
      </c>
    </row>
    <row r="458" spans="1:65" s="12" customFormat="1" ht="22.9" customHeight="1">
      <c r="B458" s="159"/>
      <c r="C458" s="160"/>
      <c r="D458" s="161" t="s">
        <v>68</v>
      </c>
      <c r="E458" s="173" t="s">
        <v>541</v>
      </c>
      <c r="F458" s="173" t="s">
        <v>542</v>
      </c>
      <c r="G458" s="160"/>
      <c r="H458" s="160"/>
      <c r="I458" s="163"/>
      <c r="J458" s="174">
        <f>BK458</f>
        <v>0</v>
      </c>
      <c r="K458" s="160"/>
      <c r="L458" s="165"/>
      <c r="M458" s="166"/>
      <c r="N458" s="167"/>
      <c r="O458" s="167"/>
      <c r="P458" s="168">
        <f>SUM(P459:P466)</f>
        <v>0</v>
      </c>
      <c r="Q458" s="167"/>
      <c r="R458" s="168">
        <f>SUM(R459:R466)</f>
        <v>0</v>
      </c>
      <c r="S458" s="167"/>
      <c r="T458" s="169">
        <f>SUM(T459:T466)</f>
        <v>9.6000000000000002E-2</v>
      </c>
      <c r="AR458" s="170" t="s">
        <v>79</v>
      </c>
      <c r="AT458" s="171" t="s">
        <v>68</v>
      </c>
      <c r="AU458" s="171" t="s">
        <v>77</v>
      </c>
      <c r="AY458" s="170" t="s">
        <v>140</v>
      </c>
      <c r="BK458" s="172">
        <f>SUM(BK459:BK466)</f>
        <v>0</v>
      </c>
    </row>
    <row r="459" spans="1:65" s="2" customFormat="1" ht="24.2" customHeight="1">
      <c r="A459" s="36"/>
      <c r="B459" s="37"/>
      <c r="C459" s="175" t="s">
        <v>543</v>
      </c>
      <c r="D459" s="175" t="s">
        <v>144</v>
      </c>
      <c r="E459" s="176" t="s">
        <v>544</v>
      </c>
      <c r="F459" s="177" t="s">
        <v>545</v>
      </c>
      <c r="G459" s="178" t="s">
        <v>546</v>
      </c>
      <c r="H459" s="179">
        <v>4</v>
      </c>
      <c r="I459" s="180"/>
      <c r="J459" s="181">
        <f>ROUND(I459*H459,2)</f>
        <v>0</v>
      </c>
      <c r="K459" s="177" t="s">
        <v>148</v>
      </c>
      <c r="L459" s="41"/>
      <c r="M459" s="182" t="s">
        <v>19</v>
      </c>
      <c r="N459" s="183" t="s">
        <v>40</v>
      </c>
      <c r="O459" s="66"/>
      <c r="P459" s="184">
        <f>O459*H459</f>
        <v>0</v>
      </c>
      <c r="Q459" s="184">
        <v>0</v>
      </c>
      <c r="R459" s="184">
        <f>Q459*H459</f>
        <v>0</v>
      </c>
      <c r="S459" s="184">
        <v>2.4E-2</v>
      </c>
      <c r="T459" s="185">
        <f>S459*H459</f>
        <v>9.6000000000000002E-2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186" t="s">
        <v>204</v>
      </c>
      <c r="AT459" s="186" t="s">
        <v>144</v>
      </c>
      <c r="AU459" s="186" t="s">
        <v>79</v>
      </c>
      <c r="AY459" s="19" t="s">
        <v>140</v>
      </c>
      <c r="BE459" s="187">
        <f>IF(N459="základní",J459,0)</f>
        <v>0</v>
      </c>
      <c r="BF459" s="187">
        <f>IF(N459="snížená",J459,0)</f>
        <v>0</v>
      </c>
      <c r="BG459" s="187">
        <f>IF(N459="zákl. přenesená",J459,0)</f>
        <v>0</v>
      </c>
      <c r="BH459" s="187">
        <f>IF(N459="sníž. přenesená",J459,0)</f>
        <v>0</v>
      </c>
      <c r="BI459" s="187">
        <f>IF(N459="nulová",J459,0)</f>
        <v>0</v>
      </c>
      <c r="BJ459" s="19" t="s">
        <v>77</v>
      </c>
      <c r="BK459" s="187">
        <f>ROUND(I459*H459,2)</f>
        <v>0</v>
      </c>
      <c r="BL459" s="19" t="s">
        <v>204</v>
      </c>
      <c r="BM459" s="186" t="s">
        <v>547</v>
      </c>
    </row>
    <row r="460" spans="1:65" s="2" customFormat="1" ht="19.5">
      <c r="A460" s="36"/>
      <c r="B460" s="37"/>
      <c r="C460" s="38"/>
      <c r="D460" s="188" t="s">
        <v>152</v>
      </c>
      <c r="E460" s="38"/>
      <c r="F460" s="189" t="s">
        <v>548</v>
      </c>
      <c r="G460" s="38"/>
      <c r="H460" s="38"/>
      <c r="I460" s="190"/>
      <c r="J460" s="38"/>
      <c r="K460" s="38"/>
      <c r="L460" s="41"/>
      <c r="M460" s="191"/>
      <c r="N460" s="192"/>
      <c r="O460" s="66"/>
      <c r="P460" s="66"/>
      <c r="Q460" s="66"/>
      <c r="R460" s="66"/>
      <c r="S460" s="66"/>
      <c r="T460" s="67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T460" s="19" t="s">
        <v>152</v>
      </c>
      <c r="AU460" s="19" t="s">
        <v>79</v>
      </c>
    </row>
    <row r="461" spans="1:65" s="2" customFormat="1">
      <c r="A461" s="36"/>
      <c r="B461" s="37"/>
      <c r="C461" s="38"/>
      <c r="D461" s="193" t="s">
        <v>154</v>
      </c>
      <c r="E461" s="38"/>
      <c r="F461" s="194" t="s">
        <v>549</v>
      </c>
      <c r="G461" s="38"/>
      <c r="H461" s="38"/>
      <c r="I461" s="190"/>
      <c r="J461" s="38"/>
      <c r="K461" s="38"/>
      <c r="L461" s="41"/>
      <c r="M461" s="191"/>
      <c r="N461" s="192"/>
      <c r="O461" s="66"/>
      <c r="P461" s="66"/>
      <c r="Q461" s="66"/>
      <c r="R461" s="66"/>
      <c r="S461" s="66"/>
      <c r="T461" s="67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T461" s="19" t="s">
        <v>154</v>
      </c>
      <c r="AU461" s="19" t="s">
        <v>79</v>
      </c>
    </row>
    <row r="462" spans="1:65" s="13" customFormat="1">
      <c r="B462" s="195"/>
      <c r="C462" s="196"/>
      <c r="D462" s="188" t="s">
        <v>156</v>
      </c>
      <c r="E462" s="197" t="s">
        <v>19</v>
      </c>
      <c r="F462" s="198" t="s">
        <v>550</v>
      </c>
      <c r="G462" s="196"/>
      <c r="H462" s="199">
        <v>2</v>
      </c>
      <c r="I462" s="200"/>
      <c r="J462" s="196"/>
      <c r="K462" s="196"/>
      <c r="L462" s="201"/>
      <c r="M462" s="202"/>
      <c r="N462" s="203"/>
      <c r="O462" s="203"/>
      <c r="P462" s="203"/>
      <c r="Q462" s="203"/>
      <c r="R462" s="203"/>
      <c r="S462" s="203"/>
      <c r="T462" s="204"/>
      <c r="AT462" s="205" t="s">
        <v>156</v>
      </c>
      <c r="AU462" s="205" t="s">
        <v>79</v>
      </c>
      <c r="AV462" s="13" t="s">
        <v>79</v>
      </c>
      <c r="AW462" s="13" t="s">
        <v>31</v>
      </c>
      <c r="AX462" s="13" t="s">
        <v>69</v>
      </c>
      <c r="AY462" s="205" t="s">
        <v>140</v>
      </c>
    </row>
    <row r="463" spans="1:65" s="14" customFormat="1">
      <c r="B463" s="206"/>
      <c r="C463" s="207"/>
      <c r="D463" s="188" t="s">
        <v>156</v>
      </c>
      <c r="E463" s="208" t="s">
        <v>19</v>
      </c>
      <c r="F463" s="209" t="s">
        <v>158</v>
      </c>
      <c r="G463" s="207"/>
      <c r="H463" s="210">
        <v>2</v>
      </c>
      <c r="I463" s="211"/>
      <c r="J463" s="207"/>
      <c r="K463" s="207"/>
      <c r="L463" s="212"/>
      <c r="M463" s="213"/>
      <c r="N463" s="214"/>
      <c r="O463" s="214"/>
      <c r="P463" s="214"/>
      <c r="Q463" s="214"/>
      <c r="R463" s="214"/>
      <c r="S463" s="214"/>
      <c r="T463" s="215"/>
      <c r="AT463" s="216" t="s">
        <v>156</v>
      </c>
      <c r="AU463" s="216" t="s">
        <v>79</v>
      </c>
      <c r="AV463" s="14" t="s">
        <v>150</v>
      </c>
      <c r="AW463" s="14" t="s">
        <v>31</v>
      </c>
      <c r="AX463" s="14" t="s">
        <v>69</v>
      </c>
      <c r="AY463" s="216" t="s">
        <v>140</v>
      </c>
    </row>
    <row r="464" spans="1:65" s="13" customFormat="1">
      <c r="B464" s="195"/>
      <c r="C464" s="196"/>
      <c r="D464" s="188" t="s">
        <v>156</v>
      </c>
      <c r="E464" s="197" t="s">
        <v>19</v>
      </c>
      <c r="F464" s="198" t="s">
        <v>551</v>
      </c>
      <c r="G464" s="196"/>
      <c r="H464" s="199">
        <v>2</v>
      </c>
      <c r="I464" s="200"/>
      <c r="J464" s="196"/>
      <c r="K464" s="196"/>
      <c r="L464" s="201"/>
      <c r="M464" s="202"/>
      <c r="N464" s="203"/>
      <c r="O464" s="203"/>
      <c r="P464" s="203"/>
      <c r="Q464" s="203"/>
      <c r="R464" s="203"/>
      <c r="S464" s="203"/>
      <c r="T464" s="204"/>
      <c r="AT464" s="205" t="s">
        <v>156</v>
      </c>
      <c r="AU464" s="205" t="s">
        <v>79</v>
      </c>
      <c r="AV464" s="13" t="s">
        <v>79</v>
      </c>
      <c r="AW464" s="13" t="s">
        <v>31</v>
      </c>
      <c r="AX464" s="13" t="s">
        <v>69</v>
      </c>
      <c r="AY464" s="205" t="s">
        <v>140</v>
      </c>
    </row>
    <row r="465" spans="1:65" s="14" customFormat="1">
      <c r="B465" s="206"/>
      <c r="C465" s="207"/>
      <c r="D465" s="188" t="s">
        <v>156</v>
      </c>
      <c r="E465" s="208" t="s">
        <v>19</v>
      </c>
      <c r="F465" s="209" t="s">
        <v>158</v>
      </c>
      <c r="G465" s="207"/>
      <c r="H465" s="210">
        <v>2</v>
      </c>
      <c r="I465" s="211"/>
      <c r="J465" s="207"/>
      <c r="K465" s="207"/>
      <c r="L465" s="212"/>
      <c r="M465" s="213"/>
      <c r="N465" s="214"/>
      <c r="O465" s="214"/>
      <c r="P465" s="214"/>
      <c r="Q465" s="214"/>
      <c r="R465" s="214"/>
      <c r="S465" s="214"/>
      <c r="T465" s="215"/>
      <c r="AT465" s="216" t="s">
        <v>156</v>
      </c>
      <c r="AU465" s="216" t="s">
        <v>79</v>
      </c>
      <c r="AV465" s="14" t="s">
        <v>150</v>
      </c>
      <c r="AW465" s="14" t="s">
        <v>31</v>
      </c>
      <c r="AX465" s="14" t="s">
        <v>69</v>
      </c>
      <c r="AY465" s="216" t="s">
        <v>140</v>
      </c>
    </row>
    <row r="466" spans="1:65" s="15" customFormat="1">
      <c r="B466" s="217"/>
      <c r="C466" s="218"/>
      <c r="D466" s="188" t="s">
        <v>156</v>
      </c>
      <c r="E466" s="219" t="s">
        <v>19</v>
      </c>
      <c r="F466" s="220" t="s">
        <v>171</v>
      </c>
      <c r="G466" s="218"/>
      <c r="H466" s="221">
        <v>4</v>
      </c>
      <c r="I466" s="222"/>
      <c r="J466" s="218"/>
      <c r="K466" s="218"/>
      <c r="L466" s="223"/>
      <c r="M466" s="224"/>
      <c r="N466" s="225"/>
      <c r="O466" s="225"/>
      <c r="P466" s="225"/>
      <c r="Q466" s="225"/>
      <c r="R466" s="225"/>
      <c r="S466" s="225"/>
      <c r="T466" s="226"/>
      <c r="AT466" s="227" t="s">
        <v>156</v>
      </c>
      <c r="AU466" s="227" t="s">
        <v>79</v>
      </c>
      <c r="AV466" s="15" t="s">
        <v>149</v>
      </c>
      <c r="AW466" s="15" t="s">
        <v>31</v>
      </c>
      <c r="AX466" s="15" t="s">
        <v>77</v>
      </c>
      <c r="AY466" s="227" t="s">
        <v>140</v>
      </c>
    </row>
    <row r="467" spans="1:65" s="12" customFormat="1" ht="22.9" customHeight="1">
      <c r="B467" s="159"/>
      <c r="C467" s="160"/>
      <c r="D467" s="161" t="s">
        <v>68</v>
      </c>
      <c r="E467" s="173" t="s">
        <v>552</v>
      </c>
      <c r="F467" s="173" t="s">
        <v>553</v>
      </c>
      <c r="G467" s="160"/>
      <c r="H467" s="160"/>
      <c r="I467" s="163"/>
      <c r="J467" s="174">
        <f>BK467</f>
        <v>0</v>
      </c>
      <c r="K467" s="160"/>
      <c r="L467" s="165"/>
      <c r="M467" s="166"/>
      <c r="N467" s="167"/>
      <c r="O467" s="167"/>
      <c r="P467" s="168">
        <f>SUM(P468:P529)</f>
        <v>0</v>
      </c>
      <c r="Q467" s="167"/>
      <c r="R467" s="168">
        <f>SUM(R468:R529)</f>
        <v>3.1620000000000002E-2</v>
      </c>
      <c r="S467" s="167"/>
      <c r="T467" s="169">
        <f>SUM(T468:T529)</f>
        <v>0</v>
      </c>
      <c r="AR467" s="170" t="s">
        <v>79</v>
      </c>
      <c r="AT467" s="171" t="s">
        <v>68</v>
      </c>
      <c r="AU467" s="171" t="s">
        <v>77</v>
      </c>
      <c r="AY467" s="170" t="s">
        <v>140</v>
      </c>
      <c r="BK467" s="172">
        <f>SUM(BK468:BK529)</f>
        <v>0</v>
      </c>
    </row>
    <row r="468" spans="1:65" s="2" customFormat="1" ht="16.5" customHeight="1">
      <c r="A468" s="36"/>
      <c r="B468" s="37"/>
      <c r="C468" s="175" t="s">
        <v>325</v>
      </c>
      <c r="D468" s="175" t="s">
        <v>144</v>
      </c>
      <c r="E468" s="176" t="s">
        <v>554</v>
      </c>
      <c r="F468" s="177" t="s">
        <v>555</v>
      </c>
      <c r="G468" s="178" t="s">
        <v>147</v>
      </c>
      <c r="H468" s="179">
        <v>3.1</v>
      </c>
      <c r="I468" s="180"/>
      <c r="J468" s="181">
        <f>ROUND(I468*H468,2)</f>
        <v>0</v>
      </c>
      <c r="K468" s="177" t="s">
        <v>148</v>
      </c>
      <c r="L468" s="41"/>
      <c r="M468" s="182" t="s">
        <v>19</v>
      </c>
      <c r="N468" s="183" t="s">
        <v>40</v>
      </c>
      <c r="O468" s="66"/>
      <c r="P468" s="184">
        <f>O468*H468</f>
        <v>0</v>
      </c>
      <c r="Q468" s="184">
        <v>0</v>
      </c>
      <c r="R468" s="184">
        <f>Q468*H468</f>
        <v>0</v>
      </c>
      <c r="S468" s="184">
        <v>0</v>
      </c>
      <c r="T468" s="185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186" t="s">
        <v>204</v>
      </c>
      <c r="AT468" s="186" t="s">
        <v>144</v>
      </c>
      <c r="AU468" s="186" t="s">
        <v>79</v>
      </c>
      <c r="AY468" s="19" t="s">
        <v>140</v>
      </c>
      <c r="BE468" s="187">
        <f>IF(N468="základní",J468,0)</f>
        <v>0</v>
      </c>
      <c r="BF468" s="187">
        <f>IF(N468="snížená",J468,0)</f>
        <v>0</v>
      </c>
      <c r="BG468" s="187">
        <f>IF(N468="zákl. přenesená",J468,0)</f>
        <v>0</v>
      </c>
      <c r="BH468" s="187">
        <f>IF(N468="sníž. přenesená",J468,0)</f>
        <v>0</v>
      </c>
      <c r="BI468" s="187">
        <f>IF(N468="nulová",J468,0)</f>
        <v>0</v>
      </c>
      <c r="BJ468" s="19" t="s">
        <v>77</v>
      </c>
      <c r="BK468" s="187">
        <f>ROUND(I468*H468,2)</f>
        <v>0</v>
      </c>
      <c r="BL468" s="19" t="s">
        <v>204</v>
      </c>
      <c r="BM468" s="186" t="s">
        <v>556</v>
      </c>
    </row>
    <row r="469" spans="1:65" s="2" customFormat="1">
      <c r="A469" s="36"/>
      <c r="B469" s="37"/>
      <c r="C469" s="38"/>
      <c r="D469" s="188" t="s">
        <v>152</v>
      </c>
      <c r="E469" s="38"/>
      <c r="F469" s="189" t="s">
        <v>557</v>
      </c>
      <c r="G469" s="38"/>
      <c r="H469" s="38"/>
      <c r="I469" s="190"/>
      <c r="J469" s="38"/>
      <c r="K469" s="38"/>
      <c r="L469" s="41"/>
      <c r="M469" s="191"/>
      <c r="N469" s="192"/>
      <c r="O469" s="66"/>
      <c r="P469" s="66"/>
      <c r="Q469" s="66"/>
      <c r="R469" s="66"/>
      <c r="S469" s="66"/>
      <c r="T469" s="67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T469" s="19" t="s">
        <v>152</v>
      </c>
      <c r="AU469" s="19" t="s">
        <v>79</v>
      </c>
    </row>
    <row r="470" spans="1:65" s="2" customFormat="1">
      <c r="A470" s="36"/>
      <c r="B470" s="37"/>
      <c r="C470" s="38"/>
      <c r="D470" s="193" t="s">
        <v>154</v>
      </c>
      <c r="E470" s="38"/>
      <c r="F470" s="194" t="s">
        <v>558</v>
      </c>
      <c r="G470" s="38"/>
      <c r="H470" s="38"/>
      <c r="I470" s="190"/>
      <c r="J470" s="38"/>
      <c r="K470" s="38"/>
      <c r="L470" s="41"/>
      <c r="M470" s="191"/>
      <c r="N470" s="192"/>
      <c r="O470" s="66"/>
      <c r="P470" s="66"/>
      <c r="Q470" s="66"/>
      <c r="R470" s="66"/>
      <c r="S470" s="66"/>
      <c r="T470" s="67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T470" s="19" t="s">
        <v>154</v>
      </c>
      <c r="AU470" s="19" t="s">
        <v>79</v>
      </c>
    </row>
    <row r="471" spans="1:65" s="13" customFormat="1">
      <c r="B471" s="195"/>
      <c r="C471" s="196"/>
      <c r="D471" s="188" t="s">
        <v>156</v>
      </c>
      <c r="E471" s="197" t="s">
        <v>19</v>
      </c>
      <c r="F471" s="198" t="s">
        <v>412</v>
      </c>
      <c r="G471" s="196"/>
      <c r="H471" s="199">
        <v>2.1</v>
      </c>
      <c r="I471" s="200"/>
      <c r="J471" s="196"/>
      <c r="K471" s="196"/>
      <c r="L471" s="201"/>
      <c r="M471" s="202"/>
      <c r="N471" s="203"/>
      <c r="O471" s="203"/>
      <c r="P471" s="203"/>
      <c r="Q471" s="203"/>
      <c r="R471" s="203"/>
      <c r="S471" s="203"/>
      <c r="T471" s="204"/>
      <c r="AT471" s="205" t="s">
        <v>156</v>
      </c>
      <c r="AU471" s="205" t="s">
        <v>79</v>
      </c>
      <c r="AV471" s="13" t="s">
        <v>79</v>
      </c>
      <c r="AW471" s="13" t="s">
        <v>31</v>
      </c>
      <c r="AX471" s="13" t="s">
        <v>69</v>
      </c>
      <c r="AY471" s="205" t="s">
        <v>140</v>
      </c>
    </row>
    <row r="472" spans="1:65" s="14" customFormat="1">
      <c r="B472" s="206"/>
      <c r="C472" s="207"/>
      <c r="D472" s="188" t="s">
        <v>156</v>
      </c>
      <c r="E472" s="208" t="s">
        <v>19</v>
      </c>
      <c r="F472" s="209" t="s">
        <v>158</v>
      </c>
      <c r="G472" s="207"/>
      <c r="H472" s="210">
        <v>2.1</v>
      </c>
      <c r="I472" s="211"/>
      <c r="J472" s="207"/>
      <c r="K472" s="207"/>
      <c r="L472" s="212"/>
      <c r="M472" s="213"/>
      <c r="N472" s="214"/>
      <c r="O472" s="214"/>
      <c r="P472" s="214"/>
      <c r="Q472" s="214"/>
      <c r="R472" s="214"/>
      <c r="S472" s="214"/>
      <c r="T472" s="215"/>
      <c r="AT472" s="216" t="s">
        <v>156</v>
      </c>
      <c r="AU472" s="216" t="s">
        <v>79</v>
      </c>
      <c r="AV472" s="14" t="s">
        <v>150</v>
      </c>
      <c r="AW472" s="14" t="s">
        <v>31</v>
      </c>
      <c r="AX472" s="14" t="s">
        <v>69</v>
      </c>
      <c r="AY472" s="216" t="s">
        <v>140</v>
      </c>
    </row>
    <row r="473" spans="1:65" s="13" customFormat="1">
      <c r="B473" s="195"/>
      <c r="C473" s="196"/>
      <c r="D473" s="188" t="s">
        <v>156</v>
      </c>
      <c r="E473" s="197" t="s">
        <v>19</v>
      </c>
      <c r="F473" s="198" t="s">
        <v>77</v>
      </c>
      <c r="G473" s="196"/>
      <c r="H473" s="199">
        <v>1</v>
      </c>
      <c r="I473" s="200"/>
      <c r="J473" s="196"/>
      <c r="K473" s="196"/>
      <c r="L473" s="201"/>
      <c r="M473" s="202"/>
      <c r="N473" s="203"/>
      <c r="O473" s="203"/>
      <c r="P473" s="203"/>
      <c r="Q473" s="203"/>
      <c r="R473" s="203"/>
      <c r="S473" s="203"/>
      <c r="T473" s="204"/>
      <c r="AT473" s="205" t="s">
        <v>156</v>
      </c>
      <c r="AU473" s="205" t="s">
        <v>79</v>
      </c>
      <c r="AV473" s="13" t="s">
        <v>79</v>
      </c>
      <c r="AW473" s="13" t="s">
        <v>31</v>
      </c>
      <c r="AX473" s="13" t="s">
        <v>69</v>
      </c>
      <c r="AY473" s="205" t="s">
        <v>140</v>
      </c>
    </row>
    <row r="474" spans="1:65" s="14" customFormat="1">
      <c r="B474" s="206"/>
      <c r="C474" s="207"/>
      <c r="D474" s="188" t="s">
        <v>156</v>
      </c>
      <c r="E474" s="208" t="s">
        <v>19</v>
      </c>
      <c r="F474" s="209" t="s">
        <v>158</v>
      </c>
      <c r="G474" s="207"/>
      <c r="H474" s="210">
        <v>1</v>
      </c>
      <c r="I474" s="211"/>
      <c r="J474" s="207"/>
      <c r="K474" s="207"/>
      <c r="L474" s="212"/>
      <c r="M474" s="213"/>
      <c r="N474" s="214"/>
      <c r="O474" s="214"/>
      <c r="P474" s="214"/>
      <c r="Q474" s="214"/>
      <c r="R474" s="214"/>
      <c r="S474" s="214"/>
      <c r="T474" s="215"/>
      <c r="AT474" s="216" t="s">
        <v>156</v>
      </c>
      <c r="AU474" s="216" t="s">
        <v>79</v>
      </c>
      <c r="AV474" s="14" t="s">
        <v>150</v>
      </c>
      <c r="AW474" s="14" t="s">
        <v>31</v>
      </c>
      <c r="AX474" s="14" t="s">
        <v>69</v>
      </c>
      <c r="AY474" s="216" t="s">
        <v>140</v>
      </c>
    </row>
    <row r="475" spans="1:65" s="15" customFormat="1">
      <c r="B475" s="217"/>
      <c r="C475" s="218"/>
      <c r="D475" s="188" t="s">
        <v>156</v>
      </c>
      <c r="E475" s="219" t="s">
        <v>19</v>
      </c>
      <c r="F475" s="220" t="s">
        <v>171</v>
      </c>
      <c r="G475" s="218"/>
      <c r="H475" s="221">
        <v>3.1</v>
      </c>
      <c r="I475" s="222"/>
      <c r="J475" s="218"/>
      <c r="K475" s="218"/>
      <c r="L475" s="223"/>
      <c r="M475" s="224"/>
      <c r="N475" s="225"/>
      <c r="O475" s="225"/>
      <c r="P475" s="225"/>
      <c r="Q475" s="225"/>
      <c r="R475" s="225"/>
      <c r="S475" s="225"/>
      <c r="T475" s="226"/>
      <c r="AT475" s="227" t="s">
        <v>156</v>
      </c>
      <c r="AU475" s="227" t="s">
        <v>79</v>
      </c>
      <c r="AV475" s="15" t="s">
        <v>149</v>
      </c>
      <c r="AW475" s="15" t="s">
        <v>31</v>
      </c>
      <c r="AX475" s="15" t="s">
        <v>77</v>
      </c>
      <c r="AY475" s="227" t="s">
        <v>140</v>
      </c>
    </row>
    <row r="476" spans="1:65" s="2" customFormat="1" ht="16.5" customHeight="1">
      <c r="A476" s="36"/>
      <c r="B476" s="37"/>
      <c r="C476" s="175" t="s">
        <v>339</v>
      </c>
      <c r="D476" s="175" t="s">
        <v>144</v>
      </c>
      <c r="E476" s="176" t="s">
        <v>559</v>
      </c>
      <c r="F476" s="177" t="s">
        <v>560</v>
      </c>
      <c r="G476" s="178" t="s">
        <v>147</v>
      </c>
      <c r="H476" s="179">
        <v>3.1</v>
      </c>
      <c r="I476" s="180"/>
      <c r="J476" s="181">
        <f>ROUND(I476*H476,2)</f>
        <v>0</v>
      </c>
      <c r="K476" s="177" t="s">
        <v>148</v>
      </c>
      <c r="L476" s="41"/>
      <c r="M476" s="182" t="s">
        <v>19</v>
      </c>
      <c r="N476" s="183" t="s">
        <v>40</v>
      </c>
      <c r="O476" s="66"/>
      <c r="P476" s="184">
        <f>O476*H476</f>
        <v>0</v>
      </c>
      <c r="Q476" s="184">
        <v>2.9999999999999997E-4</v>
      </c>
      <c r="R476" s="184">
        <f>Q476*H476</f>
        <v>9.2999999999999995E-4</v>
      </c>
      <c r="S476" s="184">
        <v>0</v>
      </c>
      <c r="T476" s="185">
        <f>S476*H476</f>
        <v>0</v>
      </c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R476" s="186" t="s">
        <v>204</v>
      </c>
      <c r="AT476" s="186" t="s">
        <v>144</v>
      </c>
      <c r="AU476" s="186" t="s">
        <v>79</v>
      </c>
      <c r="AY476" s="19" t="s">
        <v>140</v>
      </c>
      <c r="BE476" s="187">
        <f>IF(N476="základní",J476,0)</f>
        <v>0</v>
      </c>
      <c r="BF476" s="187">
        <f>IF(N476="snížená",J476,0)</f>
        <v>0</v>
      </c>
      <c r="BG476" s="187">
        <f>IF(N476="zákl. přenesená",J476,0)</f>
        <v>0</v>
      </c>
      <c r="BH476" s="187">
        <f>IF(N476="sníž. přenesená",J476,0)</f>
        <v>0</v>
      </c>
      <c r="BI476" s="187">
        <f>IF(N476="nulová",J476,0)</f>
        <v>0</v>
      </c>
      <c r="BJ476" s="19" t="s">
        <v>77</v>
      </c>
      <c r="BK476" s="187">
        <f>ROUND(I476*H476,2)</f>
        <v>0</v>
      </c>
      <c r="BL476" s="19" t="s">
        <v>204</v>
      </c>
      <c r="BM476" s="186" t="s">
        <v>561</v>
      </c>
    </row>
    <row r="477" spans="1:65" s="2" customFormat="1" ht="19.5">
      <c r="A477" s="36"/>
      <c r="B477" s="37"/>
      <c r="C477" s="38"/>
      <c r="D477" s="188" t="s">
        <v>152</v>
      </c>
      <c r="E477" s="38"/>
      <c r="F477" s="189" t="s">
        <v>562</v>
      </c>
      <c r="G477" s="38"/>
      <c r="H477" s="38"/>
      <c r="I477" s="190"/>
      <c r="J477" s="38"/>
      <c r="K477" s="38"/>
      <c r="L477" s="41"/>
      <c r="M477" s="191"/>
      <c r="N477" s="192"/>
      <c r="O477" s="66"/>
      <c r="P477" s="66"/>
      <c r="Q477" s="66"/>
      <c r="R477" s="66"/>
      <c r="S477" s="66"/>
      <c r="T477" s="67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T477" s="19" t="s">
        <v>152</v>
      </c>
      <c r="AU477" s="19" t="s">
        <v>79</v>
      </c>
    </row>
    <row r="478" spans="1:65" s="2" customFormat="1">
      <c r="A478" s="36"/>
      <c r="B478" s="37"/>
      <c r="C478" s="38"/>
      <c r="D478" s="193" t="s">
        <v>154</v>
      </c>
      <c r="E478" s="38"/>
      <c r="F478" s="194" t="s">
        <v>563</v>
      </c>
      <c r="G478" s="38"/>
      <c r="H478" s="38"/>
      <c r="I478" s="190"/>
      <c r="J478" s="38"/>
      <c r="K478" s="38"/>
      <c r="L478" s="41"/>
      <c r="M478" s="191"/>
      <c r="N478" s="192"/>
      <c r="O478" s="66"/>
      <c r="P478" s="66"/>
      <c r="Q478" s="66"/>
      <c r="R478" s="66"/>
      <c r="S478" s="66"/>
      <c r="T478" s="67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T478" s="19" t="s">
        <v>154</v>
      </c>
      <c r="AU478" s="19" t="s">
        <v>79</v>
      </c>
    </row>
    <row r="479" spans="1:65" s="13" customFormat="1">
      <c r="B479" s="195"/>
      <c r="C479" s="196"/>
      <c r="D479" s="188" t="s">
        <v>156</v>
      </c>
      <c r="E479" s="197" t="s">
        <v>19</v>
      </c>
      <c r="F479" s="198" t="s">
        <v>412</v>
      </c>
      <c r="G479" s="196"/>
      <c r="H479" s="199">
        <v>2.1</v>
      </c>
      <c r="I479" s="200"/>
      <c r="J479" s="196"/>
      <c r="K479" s="196"/>
      <c r="L479" s="201"/>
      <c r="M479" s="202"/>
      <c r="N479" s="203"/>
      <c r="O479" s="203"/>
      <c r="P479" s="203"/>
      <c r="Q479" s="203"/>
      <c r="R479" s="203"/>
      <c r="S479" s="203"/>
      <c r="T479" s="204"/>
      <c r="AT479" s="205" t="s">
        <v>156</v>
      </c>
      <c r="AU479" s="205" t="s">
        <v>79</v>
      </c>
      <c r="AV479" s="13" t="s">
        <v>79</v>
      </c>
      <c r="AW479" s="13" t="s">
        <v>31</v>
      </c>
      <c r="AX479" s="13" t="s">
        <v>69</v>
      </c>
      <c r="AY479" s="205" t="s">
        <v>140</v>
      </c>
    </row>
    <row r="480" spans="1:65" s="14" customFormat="1">
      <c r="B480" s="206"/>
      <c r="C480" s="207"/>
      <c r="D480" s="188" t="s">
        <v>156</v>
      </c>
      <c r="E480" s="208" t="s">
        <v>19</v>
      </c>
      <c r="F480" s="209" t="s">
        <v>158</v>
      </c>
      <c r="G480" s="207"/>
      <c r="H480" s="210">
        <v>2.1</v>
      </c>
      <c r="I480" s="211"/>
      <c r="J480" s="207"/>
      <c r="K480" s="207"/>
      <c r="L480" s="212"/>
      <c r="M480" s="213"/>
      <c r="N480" s="214"/>
      <c r="O480" s="214"/>
      <c r="P480" s="214"/>
      <c r="Q480" s="214"/>
      <c r="R480" s="214"/>
      <c r="S480" s="214"/>
      <c r="T480" s="215"/>
      <c r="AT480" s="216" t="s">
        <v>156</v>
      </c>
      <c r="AU480" s="216" t="s">
        <v>79</v>
      </c>
      <c r="AV480" s="14" t="s">
        <v>150</v>
      </c>
      <c r="AW480" s="14" t="s">
        <v>31</v>
      </c>
      <c r="AX480" s="14" t="s">
        <v>69</v>
      </c>
      <c r="AY480" s="216" t="s">
        <v>140</v>
      </c>
    </row>
    <row r="481" spans="1:65" s="13" customFormat="1">
      <c r="B481" s="195"/>
      <c r="C481" s="196"/>
      <c r="D481" s="188" t="s">
        <v>156</v>
      </c>
      <c r="E481" s="197" t="s">
        <v>19</v>
      </c>
      <c r="F481" s="198" t="s">
        <v>77</v>
      </c>
      <c r="G481" s="196"/>
      <c r="H481" s="199">
        <v>1</v>
      </c>
      <c r="I481" s="200"/>
      <c r="J481" s="196"/>
      <c r="K481" s="196"/>
      <c r="L481" s="201"/>
      <c r="M481" s="202"/>
      <c r="N481" s="203"/>
      <c r="O481" s="203"/>
      <c r="P481" s="203"/>
      <c r="Q481" s="203"/>
      <c r="R481" s="203"/>
      <c r="S481" s="203"/>
      <c r="T481" s="204"/>
      <c r="AT481" s="205" t="s">
        <v>156</v>
      </c>
      <c r="AU481" s="205" t="s">
        <v>79</v>
      </c>
      <c r="AV481" s="13" t="s">
        <v>79</v>
      </c>
      <c r="AW481" s="13" t="s">
        <v>31</v>
      </c>
      <c r="AX481" s="13" t="s">
        <v>69</v>
      </c>
      <c r="AY481" s="205" t="s">
        <v>140</v>
      </c>
    </row>
    <row r="482" spans="1:65" s="14" customFormat="1">
      <c r="B482" s="206"/>
      <c r="C482" s="207"/>
      <c r="D482" s="188" t="s">
        <v>156</v>
      </c>
      <c r="E482" s="208" t="s">
        <v>19</v>
      </c>
      <c r="F482" s="209" t="s">
        <v>158</v>
      </c>
      <c r="G482" s="207"/>
      <c r="H482" s="210">
        <v>1</v>
      </c>
      <c r="I482" s="211"/>
      <c r="J482" s="207"/>
      <c r="K482" s="207"/>
      <c r="L482" s="212"/>
      <c r="M482" s="213"/>
      <c r="N482" s="214"/>
      <c r="O482" s="214"/>
      <c r="P482" s="214"/>
      <c r="Q482" s="214"/>
      <c r="R482" s="214"/>
      <c r="S482" s="214"/>
      <c r="T482" s="215"/>
      <c r="AT482" s="216" t="s">
        <v>156</v>
      </c>
      <c r="AU482" s="216" t="s">
        <v>79</v>
      </c>
      <c r="AV482" s="14" t="s">
        <v>150</v>
      </c>
      <c r="AW482" s="14" t="s">
        <v>31</v>
      </c>
      <c r="AX482" s="14" t="s">
        <v>69</v>
      </c>
      <c r="AY482" s="216" t="s">
        <v>140</v>
      </c>
    </row>
    <row r="483" spans="1:65" s="15" customFormat="1">
      <c r="B483" s="217"/>
      <c r="C483" s="218"/>
      <c r="D483" s="188" t="s">
        <v>156</v>
      </c>
      <c r="E483" s="219" t="s">
        <v>19</v>
      </c>
      <c r="F483" s="220" t="s">
        <v>171</v>
      </c>
      <c r="G483" s="218"/>
      <c r="H483" s="221">
        <v>3.1</v>
      </c>
      <c r="I483" s="222"/>
      <c r="J483" s="218"/>
      <c r="K483" s="218"/>
      <c r="L483" s="223"/>
      <c r="M483" s="224"/>
      <c r="N483" s="225"/>
      <c r="O483" s="225"/>
      <c r="P483" s="225"/>
      <c r="Q483" s="225"/>
      <c r="R483" s="225"/>
      <c r="S483" s="225"/>
      <c r="T483" s="226"/>
      <c r="AT483" s="227" t="s">
        <v>156</v>
      </c>
      <c r="AU483" s="227" t="s">
        <v>79</v>
      </c>
      <c r="AV483" s="15" t="s">
        <v>149</v>
      </c>
      <c r="AW483" s="15" t="s">
        <v>31</v>
      </c>
      <c r="AX483" s="15" t="s">
        <v>77</v>
      </c>
      <c r="AY483" s="227" t="s">
        <v>140</v>
      </c>
    </row>
    <row r="484" spans="1:65" s="2" customFormat="1" ht="21.75" customHeight="1">
      <c r="A484" s="36"/>
      <c r="B484" s="37"/>
      <c r="C484" s="175" t="s">
        <v>564</v>
      </c>
      <c r="D484" s="175" t="s">
        <v>144</v>
      </c>
      <c r="E484" s="176" t="s">
        <v>565</v>
      </c>
      <c r="F484" s="177" t="s">
        <v>566</v>
      </c>
      <c r="G484" s="178" t="s">
        <v>147</v>
      </c>
      <c r="H484" s="179">
        <v>3.1</v>
      </c>
      <c r="I484" s="180"/>
      <c r="J484" s="181">
        <f>ROUND(I484*H484,2)</f>
        <v>0</v>
      </c>
      <c r="K484" s="177" t="s">
        <v>148</v>
      </c>
      <c r="L484" s="41"/>
      <c r="M484" s="182" t="s">
        <v>19</v>
      </c>
      <c r="N484" s="183" t="s">
        <v>40</v>
      </c>
      <c r="O484" s="66"/>
      <c r="P484" s="184">
        <f>O484*H484</f>
        <v>0</v>
      </c>
      <c r="Q484" s="184">
        <v>4.4999999999999997E-3</v>
      </c>
      <c r="R484" s="184">
        <f>Q484*H484</f>
        <v>1.3949999999999999E-2</v>
      </c>
      <c r="S484" s="184">
        <v>0</v>
      </c>
      <c r="T484" s="185">
        <f>S484*H484</f>
        <v>0</v>
      </c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R484" s="186" t="s">
        <v>204</v>
      </c>
      <c r="AT484" s="186" t="s">
        <v>144</v>
      </c>
      <c r="AU484" s="186" t="s">
        <v>79</v>
      </c>
      <c r="AY484" s="19" t="s">
        <v>140</v>
      </c>
      <c r="BE484" s="187">
        <f>IF(N484="základní",J484,0)</f>
        <v>0</v>
      </c>
      <c r="BF484" s="187">
        <f>IF(N484="snížená",J484,0)</f>
        <v>0</v>
      </c>
      <c r="BG484" s="187">
        <f>IF(N484="zákl. přenesená",J484,0)</f>
        <v>0</v>
      </c>
      <c r="BH484" s="187">
        <f>IF(N484="sníž. přenesená",J484,0)</f>
        <v>0</v>
      </c>
      <c r="BI484" s="187">
        <f>IF(N484="nulová",J484,0)</f>
        <v>0</v>
      </c>
      <c r="BJ484" s="19" t="s">
        <v>77</v>
      </c>
      <c r="BK484" s="187">
        <f>ROUND(I484*H484,2)</f>
        <v>0</v>
      </c>
      <c r="BL484" s="19" t="s">
        <v>204</v>
      </c>
      <c r="BM484" s="186" t="s">
        <v>567</v>
      </c>
    </row>
    <row r="485" spans="1:65" s="2" customFormat="1" ht="19.5">
      <c r="A485" s="36"/>
      <c r="B485" s="37"/>
      <c r="C485" s="38"/>
      <c r="D485" s="188" t="s">
        <v>152</v>
      </c>
      <c r="E485" s="38"/>
      <c r="F485" s="189" t="s">
        <v>568</v>
      </c>
      <c r="G485" s="38"/>
      <c r="H485" s="38"/>
      <c r="I485" s="190"/>
      <c r="J485" s="38"/>
      <c r="K485" s="38"/>
      <c r="L485" s="41"/>
      <c r="M485" s="191"/>
      <c r="N485" s="192"/>
      <c r="O485" s="66"/>
      <c r="P485" s="66"/>
      <c r="Q485" s="66"/>
      <c r="R485" s="66"/>
      <c r="S485" s="66"/>
      <c r="T485" s="67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T485" s="19" t="s">
        <v>152</v>
      </c>
      <c r="AU485" s="19" t="s">
        <v>79</v>
      </c>
    </row>
    <row r="486" spans="1:65" s="2" customFormat="1">
      <c r="A486" s="36"/>
      <c r="B486" s="37"/>
      <c r="C486" s="38"/>
      <c r="D486" s="193" t="s">
        <v>154</v>
      </c>
      <c r="E486" s="38"/>
      <c r="F486" s="194" t="s">
        <v>569</v>
      </c>
      <c r="G486" s="38"/>
      <c r="H486" s="38"/>
      <c r="I486" s="190"/>
      <c r="J486" s="38"/>
      <c r="K486" s="38"/>
      <c r="L486" s="41"/>
      <c r="M486" s="191"/>
      <c r="N486" s="192"/>
      <c r="O486" s="66"/>
      <c r="P486" s="66"/>
      <c r="Q486" s="66"/>
      <c r="R486" s="66"/>
      <c r="S486" s="66"/>
      <c r="T486" s="67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T486" s="19" t="s">
        <v>154</v>
      </c>
      <c r="AU486" s="19" t="s">
        <v>79</v>
      </c>
    </row>
    <row r="487" spans="1:65" s="13" customFormat="1">
      <c r="B487" s="195"/>
      <c r="C487" s="196"/>
      <c r="D487" s="188" t="s">
        <v>156</v>
      </c>
      <c r="E487" s="197" t="s">
        <v>19</v>
      </c>
      <c r="F487" s="198" t="s">
        <v>412</v>
      </c>
      <c r="G487" s="196"/>
      <c r="H487" s="199">
        <v>2.1</v>
      </c>
      <c r="I487" s="200"/>
      <c r="J487" s="196"/>
      <c r="K487" s="196"/>
      <c r="L487" s="201"/>
      <c r="M487" s="202"/>
      <c r="N487" s="203"/>
      <c r="O487" s="203"/>
      <c r="P487" s="203"/>
      <c r="Q487" s="203"/>
      <c r="R487" s="203"/>
      <c r="S487" s="203"/>
      <c r="T487" s="204"/>
      <c r="AT487" s="205" t="s">
        <v>156</v>
      </c>
      <c r="AU487" s="205" t="s">
        <v>79</v>
      </c>
      <c r="AV487" s="13" t="s">
        <v>79</v>
      </c>
      <c r="AW487" s="13" t="s">
        <v>31</v>
      </c>
      <c r="AX487" s="13" t="s">
        <v>69</v>
      </c>
      <c r="AY487" s="205" t="s">
        <v>140</v>
      </c>
    </row>
    <row r="488" spans="1:65" s="14" customFormat="1">
      <c r="B488" s="206"/>
      <c r="C488" s="207"/>
      <c r="D488" s="188" t="s">
        <v>156</v>
      </c>
      <c r="E488" s="208" t="s">
        <v>19</v>
      </c>
      <c r="F488" s="209" t="s">
        <v>158</v>
      </c>
      <c r="G488" s="207"/>
      <c r="H488" s="210">
        <v>2.1</v>
      </c>
      <c r="I488" s="211"/>
      <c r="J488" s="207"/>
      <c r="K488" s="207"/>
      <c r="L488" s="212"/>
      <c r="M488" s="213"/>
      <c r="N488" s="214"/>
      <c r="O488" s="214"/>
      <c r="P488" s="214"/>
      <c r="Q488" s="214"/>
      <c r="R488" s="214"/>
      <c r="S488" s="214"/>
      <c r="T488" s="215"/>
      <c r="AT488" s="216" t="s">
        <v>156</v>
      </c>
      <c r="AU488" s="216" t="s">
        <v>79</v>
      </c>
      <c r="AV488" s="14" t="s">
        <v>150</v>
      </c>
      <c r="AW488" s="14" t="s">
        <v>31</v>
      </c>
      <c r="AX488" s="14" t="s">
        <v>69</v>
      </c>
      <c r="AY488" s="216" t="s">
        <v>140</v>
      </c>
    </row>
    <row r="489" spans="1:65" s="13" customFormat="1">
      <c r="B489" s="195"/>
      <c r="C489" s="196"/>
      <c r="D489" s="188" t="s">
        <v>156</v>
      </c>
      <c r="E489" s="197" t="s">
        <v>19</v>
      </c>
      <c r="F489" s="198" t="s">
        <v>77</v>
      </c>
      <c r="G489" s="196"/>
      <c r="H489" s="199">
        <v>1</v>
      </c>
      <c r="I489" s="200"/>
      <c r="J489" s="196"/>
      <c r="K489" s="196"/>
      <c r="L489" s="201"/>
      <c r="M489" s="202"/>
      <c r="N489" s="203"/>
      <c r="O489" s="203"/>
      <c r="P489" s="203"/>
      <c r="Q489" s="203"/>
      <c r="R489" s="203"/>
      <c r="S489" s="203"/>
      <c r="T489" s="204"/>
      <c r="AT489" s="205" t="s">
        <v>156</v>
      </c>
      <c r="AU489" s="205" t="s">
        <v>79</v>
      </c>
      <c r="AV489" s="13" t="s">
        <v>79</v>
      </c>
      <c r="AW489" s="13" t="s">
        <v>31</v>
      </c>
      <c r="AX489" s="13" t="s">
        <v>69</v>
      </c>
      <c r="AY489" s="205" t="s">
        <v>140</v>
      </c>
    </row>
    <row r="490" spans="1:65" s="14" customFormat="1">
      <c r="B490" s="206"/>
      <c r="C490" s="207"/>
      <c r="D490" s="188" t="s">
        <v>156</v>
      </c>
      <c r="E490" s="208" t="s">
        <v>19</v>
      </c>
      <c r="F490" s="209" t="s">
        <v>158</v>
      </c>
      <c r="G490" s="207"/>
      <c r="H490" s="210">
        <v>1</v>
      </c>
      <c r="I490" s="211"/>
      <c r="J490" s="207"/>
      <c r="K490" s="207"/>
      <c r="L490" s="212"/>
      <c r="M490" s="213"/>
      <c r="N490" s="214"/>
      <c r="O490" s="214"/>
      <c r="P490" s="214"/>
      <c r="Q490" s="214"/>
      <c r="R490" s="214"/>
      <c r="S490" s="214"/>
      <c r="T490" s="215"/>
      <c r="AT490" s="216" t="s">
        <v>156</v>
      </c>
      <c r="AU490" s="216" t="s">
        <v>79</v>
      </c>
      <c r="AV490" s="14" t="s">
        <v>150</v>
      </c>
      <c r="AW490" s="14" t="s">
        <v>31</v>
      </c>
      <c r="AX490" s="14" t="s">
        <v>69</v>
      </c>
      <c r="AY490" s="216" t="s">
        <v>140</v>
      </c>
    </row>
    <row r="491" spans="1:65" s="15" customFormat="1">
      <c r="B491" s="217"/>
      <c r="C491" s="218"/>
      <c r="D491" s="188" t="s">
        <v>156</v>
      </c>
      <c r="E491" s="219" t="s">
        <v>19</v>
      </c>
      <c r="F491" s="220" t="s">
        <v>171</v>
      </c>
      <c r="G491" s="218"/>
      <c r="H491" s="221">
        <v>3.1</v>
      </c>
      <c r="I491" s="222"/>
      <c r="J491" s="218"/>
      <c r="K491" s="218"/>
      <c r="L491" s="223"/>
      <c r="M491" s="224"/>
      <c r="N491" s="225"/>
      <c r="O491" s="225"/>
      <c r="P491" s="225"/>
      <c r="Q491" s="225"/>
      <c r="R491" s="225"/>
      <c r="S491" s="225"/>
      <c r="T491" s="226"/>
      <c r="AT491" s="227" t="s">
        <v>156</v>
      </c>
      <c r="AU491" s="227" t="s">
        <v>79</v>
      </c>
      <c r="AV491" s="15" t="s">
        <v>149</v>
      </c>
      <c r="AW491" s="15" t="s">
        <v>31</v>
      </c>
      <c r="AX491" s="15" t="s">
        <v>77</v>
      </c>
      <c r="AY491" s="227" t="s">
        <v>140</v>
      </c>
    </row>
    <row r="492" spans="1:65" s="2" customFormat="1" ht="24.2" customHeight="1">
      <c r="A492" s="36"/>
      <c r="B492" s="37"/>
      <c r="C492" s="175" t="s">
        <v>352</v>
      </c>
      <c r="D492" s="175" t="s">
        <v>144</v>
      </c>
      <c r="E492" s="176" t="s">
        <v>570</v>
      </c>
      <c r="F492" s="177" t="s">
        <v>571</v>
      </c>
      <c r="G492" s="178" t="s">
        <v>147</v>
      </c>
      <c r="H492" s="179">
        <v>3.1</v>
      </c>
      <c r="I492" s="180"/>
      <c r="J492" s="181">
        <f>ROUND(I492*H492,2)</f>
        <v>0</v>
      </c>
      <c r="K492" s="177" t="s">
        <v>148</v>
      </c>
      <c r="L492" s="41"/>
      <c r="M492" s="182" t="s">
        <v>19</v>
      </c>
      <c r="N492" s="183" t="s">
        <v>40</v>
      </c>
      <c r="O492" s="66"/>
      <c r="P492" s="184">
        <f>O492*H492</f>
        <v>0</v>
      </c>
      <c r="Q492" s="184">
        <v>5.4000000000000003E-3</v>
      </c>
      <c r="R492" s="184">
        <f>Q492*H492</f>
        <v>1.6740000000000001E-2</v>
      </c>
      <c r="S492" s="184">
        <v>0</v>
      </c>
      <c r="T492" s="185">
        <f>S492*H492</f>
        <v>0</v>
      </c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R492" s="186" t="s">
        <v>204</v>
      </c>
      <c r="AT492" s="186" t="s">
        <v>144</v>
      </c>
      <c r="AU492" s="186" t="s">
        <v>79</v>
      </c>
      <c r="AY492" s="19" t="s">
        <v>140</v>
      </c>
      <c r="BE492" s="187">
        <f>IF(N492="základní",J492,0)</f>
        <v>0</v>
      </c>
      <c r="BF492" s="187">
        <f>IF(N492="snížená",J492,0)</f>
        <v>0</v>
      </c>
      <c r="BG492" s="187">
        <f>IF(N492="zákl. přenesená",J492,0)</f>
        <v>0</v>
      </c>
      <c r="BH492" s="187">
        <f>IF(N492="sníž. přenesená",J492,0)</f>
        <v>0</v>
      </c>
      <c r="BI492" s="187">
        <f>IF(N492="nulová",J492,0)</f>
        <v>0</v>
      </c>
      <c r="BJ492" s="19" t="s">
        <v>77</v>
      </c>
      <c r="BK492" s="187">
        <f>ROUND(I492*H492,2)</f>
        <v>0</v>
      </c>
      <c r="BL492" s="19" t="s">
        <v>204</v>
      </c>
      <c r="BM492" s="186" t="s">
        <v>572</v>
      </c>
    </row>
    <row r="493" spans="1:65" s="2" customFormat="1" ht="19.5">
      <c r="A493" s="36"/>
      <c r="B493" s="37"/>
      <c r="C493" s="38"/>
      <c r="D493" s="188" t="s">
        <v>152</v>
      </c>
      <c r="E493" s="38"/>
      <c r="F493" s="189" t="s">
        <v>573</v>
      </c>
      <c r="G493" s="38"/>
      <c r="H493" s="38"/>
      <c r="I493" s="190"/>
      <c r="J493" s="38"/>
      <c r="K493" s="38"/>
      <c r="L493" s="41"/>
      <c r="M493" s="191"/>
      <c r="N493" s="192"/>
      <c r="O493" s="66"/>
      <c r="P493" s="66"/>
      <c r="Q493" s="66"/>
      <c r="R493" s="66"/>
      <c r="S493" s="66"/>
      <c r="T493" s="67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T493" s="19" t="s">
        <v>152</v>
      </c>
      <c r="AU493" s="19" t="s">
        <v>79</v>
      </c>
    </row>
    <row r="494" spans="1:65" s="2" customFormat="1">
      <c r="A494" s="36"/>
      <c r="B494" s="37"/>
      <c r="C494" s="38"/>
      <c r="D494" s="193" t="s">
        <v>154</v>
      </c>
      <c r="E494" s="38"/>
      <c r="F494" s="194" t="s">
        <v>574</v>
      </c>
      <c r="G494" s="38"/>
      <c r="H494" s="38"/>
      <c r="I494" s="190"/>
      <c r="J494" s="38"/>
      <c r="K494" s="38"/>
      <c r="L494" s="41"/>
      <c r="M494" s="191"/>
      <c r="N494" s="192"/>
      <c r="O494" s="66"/>
      <c r="P494" s="66"/>
      <c r="Q494" s="66"/>
      <c r="R494" s="66"/>
      <c r="S494" s="66"/>
      <c r="T494" s="67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T494" s="19" t="s">
        <v>154</v>
      </c>
      <c r="AU494" s="19" t="s">
        <v>79</v>
      </c>
    </row>
    <row r="495" spans="1:65" s="13" customFormat="1">
      <c r="B495" s="195"/>
      <c r="C495" s="196"/>
      <c r="D495" s="188" t="s">
        <v>156</v>
      </c>
      <c r="E495" s="197" t="s">
        <v>19</v>
      </c>
      <c r="F495" s="198" t="s">
        <v>412</v>
      </c>
      <c r="G495" s="196"/>
      <c r="H495" s="199">
        <v>2.1</v>
      </c>
      <c r="I495" s="200"/>
      <c r="J495" s="196"/>
      <c r="K495" s="196"/>
      <c r="L495" s="201"/>
      <c r="M495" s="202"/>
      <c r="N495" s="203"/>
      <c r="O495" s="203"/>
      <c r="P495" s="203"/>
      <c r="Q495" s="203"/>
      <c r="R495" s="203"/>
      <c r="S495" s="203"/>
      <c r="T495" s="204"/>
      <c r="AT495" s="205" t="s">
        <v>156</v>
      </c>
      <c r="AU495" s="205" t="s">
        <v>79</v>
      </c>
      <c r="AV495" s="13" t="s">
        <v>79</v>
      </c>
      <c r="AW495" s="13" t="s">
        <v>31</v>
      </c>
      <c r="AX495" s="13" t="s">
        <v>69</v>
      </c>
      <c r="AY495" s="205" t="s">
        <v>140</v>
      </c>
    </row>
    <row r="496" spans="1:65" s="14" customFormat="1">
      <c r="B496" s="206"/>
      <c r="C496" s="207"/>
      <c r="D496" s="188" t="s">
        <v>156</v>
      </c>
      <c r="E496" s="208" t="s">
        <v>19</v>
      </c>
      <c r="F496" s="209" t="s">
        <v>158</v>
      </c>
      <c r="G496" s="207"/>
      <c r="H496" s="210">
        <v>2.1</v>
      </c>
      <c r="I496" s="211"/>
      <c r="J496" s="207"/>
      <c r="K496" s="207"/>
      <c r="L496" s="212"/>
      <c r="M496" s="213"/>
      <c r="N496" s="214"/>
      <c r="O496" s="214"/>
      <c r="P496" s="214"/>
      <c r="Q496" s="214"/>
      <c r="R496" s="214"/>
      <c r="S496" s="214"/>
      <c r="T496" s="215"/>
      <c r="AT496" s="216" t="s">
        <v>156</v>
      </c>
      <c r="AU496" s="216" t="s">
        <v>79</v>
      </c>
      <c r="AV496" s="14" t="s">
        <v>150</v>
      </c>
      <c r="AW496" s="14" t="s">
        <v>31</v>
      </c>
      <c r="AX496" s="14" t="s">
        <v>69</v>
      </c>
      <c r="AY496" s="216" t="s">
        <v>140</v>
      </c>
    </row>
    <row r="497" spans="1:65" s="13" customFormat="1">
      <c r="B497" s="195"/>
      <c r="C497" s="196"/>
      <c r="D497" s="188" t="s">
        <v>156</v>
      </c>
      <c r="E497" s="197" t="s">
        <v>19</v>
      </c>
      <c r="F497" s="198" t="s">
        <v>77</v>
      </c>
      <c r="G497" s="196"/>
      <c r="H497" s="199">
        <v>1</v>
      </c>
      <c r="I497" s="200"/>
      <c r="J497" s="196"/>
      <c r="K497" s="196"/>
      <c r="L497" s="201"/>
      <c r="M497" s="202"/>
      <c r="N497" s="203"/>
      <c r="O497" s="203"/>
      <c r="P497" s="203"/>
      <c r="Q497" s="203"/>
      <c r="R497" s="203"/>
      <c r="S497" s="203"/>
      <c r="T497" s="204"/>
      <c r="AT497" s="205" t="s">
        <v>156</v>
      </c>
      <c r="AU497" s="205" t="s">
        <v>79</v>
      </c>
      <c r="AV497" s="13" t="s">
        <v>79</v>
      </c>
      <c r="AW497" s="13" t="s">
        <v>31</v>
      </c>
      <c r="AX497" s="13" t="s">
        <v>69</v>
      </c>
      <c r="AY497" s="205" t="s">
        <v>140</v>
      </c>
    </row>
    <row r="498" spans="1:65" s="14" customFormat="1">
      <c r="B498" s="206"/>
      <c r="C498" s="207"/>
      <c r="D498" s="188" t="s">
        <v>156</v>
      </c>
      <c r="E498" s="208" t="s">
        <v>19</v>
      </c>
      <c r="F498" s="209" t="s">
        <v>158</v>
      </c>
      <c r="G498" s="207"/>
      <c r="H498" s="210">
        <v>1</v>
      </c>
      <c r="I498" s="211"/>
      <c r="J498" s="207"/>
      <c r="K498" s="207"/>
      <c r="L498" s="212"/>
      <c r="M498" s="213"/>
      <c r="N498" s="214"/>
      <c r="O498" s="214"/>
      <c r="P498" s="214"/>
      <c r="Q498" s="214"/>
      <c r="R498" s="214"/>
      <c r="S498" s="214"/>
      <c r="T498" s="215"/>
      <c r="AT498" s="216" t="s">
        <v>156</v>
      </c>
      <c r="AU498" s="216" t="s">
        <v>79</v>
      </c>
      <c r="AV498" s="14" t="s">
        <v>150</v>
      </c>
      <c r="AW498" s="14" t="s">
        <v>31</v>
      </c>
      <c r="AX498" s="14" t="s">
        <v>69</v>
      </c>
      <c r="AY498" s="216" t="s">
        <v>140</v>
      </c>
    </row>
    <row r="499" spans="1:65" s="15" customFormat="1">
      <c r="B499" s="217"/>
      <c r="C499" s="218"/>
      <c r="D499" s="188" t="s">
        <v>156</v>
      </c>
      <c r="E499" s="219" t="s">
        <v>19</v>
      </c>
      <c r="F499" s="220" t="s">
        <v>171</v>
      </c>
      <c r="G499" s="218"/>
      <c r="H499" s="221">
        <v>3.1</v>
      </c>
      <c r="I499" s="222"/>
      <c r="J499" s="218"/>
      <c r="K499" s="218"/>
      <c r="L499" s="223"/>
      <c r="M499" s="224"/>
      <c r="N499" s="225"/>
      <c r="O499" s="225"/>
      <c r="P499" s="225"/>
      <c r="Q499" s="225"/>
      <c r="R499" s="225"/>
      <c r="S499" s="225"/>
      <c r="T499" s="226"/>
      <c r="AT499" s="227" t="s">
        <v>156</v>
      </c>
      <c r="AU499" s="227" t="s">
        <v>79</v>
      </c>
      <c r="AV499" s="15" t="s">
        <v>149</v>
      </c>
      <c r="AW499" s="15" t="s">
        <v>31</v>
      </c>
      <c r="AX499" s="15" t="s">
        <v>77</v>
      </c>
      <c r="AY499" s="227" t="s">
        <v>140</v>
      </c>
    </row>
    <row r="500" spans="1:65" s="2" customFormat="1" ht="16.5" customHeight="1">
      <c r="A500" s="36"/>
      <c r="B500" s="37"/>
      <c r="C500" s="238" t="s">
        <v>575</v>
      </c>
      <c r="D500" s="238" t="s">
        <v>264</v>
      </c>
      <c r="E500" s="239" t="s">
        <v>576</v>
      </c>
      <c r="F500" s="240" t="s">
        <v>577</v>
      </c>
      <c r="G500" s="241" t="s">
        <v>147</v>
      </c>
      <c r="H500" s="242">
        <v>3.41</v>
      </c>
      <c r="I500" s="243"/>
      <c r="J500" s="244">
        <f>ROUND(I500*H500,2)</f>
        <v>0</v>
      </c>
      <c r="K500" s="240" t="s">
        <v>578</v>
      </c>
      <c r="L500" s="245"/>
      <c r="M500" s="246" t="s">
        <v>19</v>
      </c>
      <c r="N500" s="247" t="s">
        <v>40</v>
      </c>
      <c r="O500" s="66"/>
      <c r="P500" s="184">
        <f>O500*H500</f>
        <v>0</v>
      </c>
      <c r="Q500" s="184">
        <v>0</v>
      </c>
      <c r="R500" s="184">
        <f>Q500*H500</f>
        <v>0</v>
      </c>
      <c r="S500" s="184">
        <v>0</v>
      </c>
      <c r="T500" s="185">
        <f>S500*H500</f>
        <v>0</v>
      </c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R500" s="186" t="s">
        <v>383</v>
      </c>
      <c r="AT500" s="186" t="s">
        <v>264</v>
      </c>
      <c r="AU500" s="186" t="s">
        <v>79</v>
      </c>
      <c r="AY500" s="19" t="s">
        <v>140</v>
      </c>
      <c r="BE500" s="187">
        <f>IF(N500="základní",J500,0)</f>
        <v>0</v>
      </c>
      <c r="BF500" s="187">
        <f>IF(N500="snížená",J500,0)</f>
        <v>0</v>
      </c>
      <c r="BG500" s="187">
        <f>IF(N500="zákl. přenesená",J500,0)</f>
        <v>0</v>
      </c>
      <c r="BH500" s="187">
        <f>IF(N500="sníž. přenesená",J500,0)</f>
        <v>0</v>
      </c>
      <c r="BI500" s="187">
        <f>IF(N500="nulová",J500,0)</f>
        <v>0</v>
      </c>
      <c r="BJ500" s="19" t="s">
        <v>77</v>
      </c>
      <c r="BK500" s="187">
        <f>ROUND(I500*H500,2)</f>
        <v>0</v>
      </c>
      <c r="BL500" s="19" t="s">
        <v>204</v>
      </c>
      <c r="BM500" s="186" t="s">
        <v>579</v>
      </c>
    </row>
    <row r="501" spans="1:65" s="2" customFormat="1">
      <c r="A501" s="36"/>
      <c r="B501" s="37"/>
      <c r="C501" s="38"/>
      <c r="D501" s="188" t="s">
        <v>152</v>
      </c>
      <c r="E501" s="38"/>
      <c r="F501" s="189" t="s">
        <v>577</v>
      </c>
      <c r="G501" s="38"/>
      <c r="H501" s="38"/>
      <c r="I501" s="190"/>
      <c r="J501" s="38"/>
      <c r="K501" s="38"/>
      <c r="L501" s="41"/>
      <c r="M501" s="191"/>
      <c r="N501" s="192"/>
      <c r="O501" s="66"/>
      <c r="P501" s="66"/>
      <c r="Q501" s="66"/>
      <c r="R501" s="66"/>
      <c r="S501" s="66"/>
      <c r="T501" s="67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T501" s="19" t="s">
        <v>152</v>
      </c>
      <c r="AU501" s="19" t="s">
        <v>79</v>
      </c>
    </row>
    <row r="502" spans="1:65" s="13" customFormat="1">
      <c r="B502" s="195"/>
      <c r="C502" s="196"/>
      <c r="D502" s="188" t="s">
        <v>156</v>
      </c>
      <c r="E502" s="197" t="s">
        <v>19</v>
      </c>
      <c r="F502" s="198" t="s">
        <v>412</v>
      </c>
      <c r="G502" s="196"/>
      <c r="H502" s="199">
        <v>2.1</v>
      </c>
      <c r="I502" s="200"/>
      <c r="J502" s="196"/>
      <c r="K502" s="196"/>
      <c r="L502" s="201"/>
      <c r="M502" s="202"/>
      <c r="N502" s="203"/>
      <c r="O502" s="203"/>
      <c r="P502" s="203"/>
      <c r="Q502" s="203"/>
      <c r="R502" s="203"/>
      <c r="S502" s="203"/>
      <c r="T502" s="204"/>
      <c r="AT502" s="205" t="s">
        <v>156</v>
      </c>
      <c r="AU502" s="205" t="s">
        <v>79</v>
      </c>
      <c r="AV502" s="13" t="s">
        <v>79</v>
      </c>
      <c r="AW502" s="13" t="s">
        <v>31</v>
      </c>
      <c r="AX502" s="13" t="s">
        <v>69</v>
      </c>
      <c r="AY502" s="205" t="s">
        <v>140</v>
      </c>
    </row>
    <row r="503" spans="1:65" s="14" customFormat="1">
      <c r="B503" s="206"/>
      <c r="C503" s="207"/>
      <c r="D503" s="188" t="s">
        <v>156</v>
      </c>
      <c r="E503" s="208" t="s">
        <v>19</v>
      </c>
      <c r="F503" s="209" t="s">
        <v>158</v>
      </c>
      <c r="G503" s="207"/>
      <c r="H503" s="210">
        <v>2.1</v>
      </c>
      <c r="I503" s="211"/>
      <c r="J503" s="207"/>
      <c r="K503" s="207"/>
      <c r="L503" s="212"/>
      <c r="M503" s="213"/>
      <c r="N503" s="214"/>
      <c r="O503" s="214"/>
      <c r="P503" s="214"/>
      <c r="Q503" s="214"/>
      <c r="R503" s="214"/>
      <c r="S503" s="214"/>
      <c r="T503" s="215"/>
      <c r="AT503" s="216" t="s">
        <v>156</v>
      </c>
      <c r="AU503" s="216" t="s">
        <v>79</v>
      </c>
      <c r="AV503" s="14" t="s">
        <v>150</v>
      </c>
      <c r="AW503" s="14" t="s">
        <v>31</v>
      </c>
      <c r="AX503" s="14" t="s">
        <v>69</v>
      </c>
      <c r="AY503" s="216" t="s">
        <v>140</v>
      </c>
    </row>
    <row r="504" spans="1:65" s="13" customFormat="1">
      <c r="B504" s="195"/>
      <c r="C504" s="196"/>
      <c r="D504" s="188" t="s">
        <v>156</v>
      </c>
      <c r="E504" s="197" t="s">
        <v>19</v>
      </c>
      <c r="F504" s="198" t="s">
        <v>77</v>
      </c>
      <c r="G504" s="196"/>
      <c r="H504" s="199">
        <v>1</v>
      </c>
      <c r="I504" s="200"/>
      <c r="J504" s="196"/>
      <c r="K504" s="196"/>
      <c r="L504" s="201"/>
      <c r="M504" s="202"/>
      <c r="N504" s="203"/>
      <c r="O504" s="203"/>
      <c r="P504" s="203"/>
      <c r="Q504" s="203"/>
      <c r="R504" s="203"/>
      <c r="S504" s="203"/>
      <c r="T504" s="204"/>
      <c r="AT504" s="205" t="s">
        <v>156</v>
      </c>
      <c r="AU504" s="205" t="s">
        <v>79</v>
      </c>
      <c r="AV504" s="13" t="s">
        <v>79</v>
      </c>
      <c r="AW504" s="13" t="s">
        <v>31</v>
      </c>
      <c r="AX504" s="13" t="s">
        <v>69</v>
      </c>
      <c r="AY504" s="205" t="s">
        <v>140</v>
      </c>
    </row>
    <row r="505" spans="1:65" s="14" customFormat="1">
      <c r="B505" s="206"/>
      <c r="C505" s="207"/>
      <c r="D505" s="188" t="s">
        <v>156</v>
      </c>
      <c r="E505" s="208" t="s">
        <v>19</v>
      </c>
      <c r="F505" s="209" t="s">
        <v>158</v>
      </c>
      <c r="G505" s="207"/>
      <c r="H505" s="210">
        <v>1</v>
      </c>
      <c r="I505" s="211"/>
      <c r="J505" s="207"/>
      <c r="K505" s="207"/>
      <c r="L505" s="212"/>
      <c r="M505" s="213"/>
      <c r="N505" s="214"/>
      <c r="O505" s="214"/>
      <c r="P505" s="214"/>
      <c r="Q505" s="214"/>
      <c r="R505" s="214"/>
      <c r="S505" s="214"/>
      <c r="T505" s="215"/>
      <c r="AT505" s="216" t="s">
        <v>156</v>
      </c>
      <c r="AU505" s="216" t="s">
        <v>79</v>
      </c>
      <c r="AV505" s="14" t="s">
        <v>150</v>
      </c>
      <c r="AW505" s="14" t="s">
        <v>31</v>
      </c>
      <c r="AX505" s="14" t="s">
        <v>69</v>
      </c>
      <c r="AY505" s="216" t="s">
        <v>140</v>
      </c>
    </row>
    <row r="506" spans="1:65" s="15" customFormat="1">
      <c r="B506" s="217"/>
      <c r="C506" s="218"/>
      <c r="D506" s="188" t="s">
        <v>156</v>
      </c>
      <c r="E506" s="219" t="s">
        <v>19</v>
      </c>
      <c r="F506" s="220" t="s">
        <v>171</v>
      </c>
      <c r="G506" s="218"/>
      <c r="H506" s="221">
        <v>3.1</v>
      </c>
      <c r="I506" s="222"/>
      <c r="J506" s="218"/>
      <c r="K506" s="218"/>
      <c r="L506" s="223"/>
      <c r="M506" s="224"/>
      <c r="N506" s="225"/>
      <c r="O506" s="225"/>
      <c r="P506" s="225"/>
      <c r="Q506" s="225"/>
      <c r="R506" s="225"/>
      <c r="S506" s="225"/>
      <c r="T506" s="226"/>
      <c r="AT506" s="227" t="s">
        <v>156</v>
      </c>
      <c r="AU506" s="227" t="s">
        <v>79</v>
      </c>
      <c r="AV506" s="15" t="s">
        <v>149</v>
      </c>
      <c r="AW506" s="15" t="s">
        <v>31</v>
      </c>
      <c r="AX506" s="15" t="s">
        <v>69</v>
      </c>
      <c r="AY506" s="227" t="s">
        <v>140</v>
      </c>
    </row>
    <row r="507" spans="1:65" s="13" customFormat="1">
      <c r="B507" s="195"/>
      <c r="C507" s="196"/>
      <c r="D507" s="188" t="s">
        <v>156</v>
      </c>
      <c r="E507" s="197" t="s">
        <v>19</v>
      </c>
      <c r="F507" s="198" t="s">
        <v>580</v>
      </c>
      <c r="G507" s="196"/>
      <c r="H507" s="199">
        <v>3.41</v>
      </c>
      <c r="I507" s="200"/>
      <c r="J507" s="196"/>
      <c r="K507" s="196"/>
      <c r="L507" s="201"/>
      <c r="M507" s="202"/>
      <c r="N507" s="203"/>
      <c r="O507" s="203"/>
      <c r="P507" s="203"/>
      <c r="Q507" s="203"/>
      <c r="R507" s="203"/>
      <c r="S507" s="203"/>
      <c r="T507" s="204"/>
      <c r="AT507" s="205" t="s">
        <v>156</v>
      </c>
      <c r="AU507" s="205" t="s">
        <v>79</v>
      </c>
      <c r="AV507" s="13" t="s">
        <v>79</v>
      </c>
      <c r="AW507" s="13" t="s">
        <v>31</v>
      </c>
      <c r="AX507" s="13" t="s">
        <v>77</v>
      </c>
      <c r="AY507" s="205" t="s">
        <v>140</v>
      </c>
    </row>
    <row r="508" spans="1:65" s="2" customFormat="1" ht="24.2" customHeight="1">
      <c r="A508" s="36"/>
      <c r="B508" s="37"/>
      <c r="C508" s="175" t="s">
        <v>581</v>
      </c>
      <c r="D508" s="175" t="s">
        <v>144</v>
      </c>
      <c r="E508" s="176" t="s">
        <v>582</v>
      </c>
      <c r="F508" s="177" t="s">
        <v>583</v>
      </c>
      <c r="G508" s="178" t="s">
        <v>147</v>
      </c>
      <c r="H508" s="179">
        <v>3.1</v>
      </c>
      <c r="I508" s="180"/>
      <c r="J508" s="181">
        <f>ROUND(I508*H508,2)</f>
        <v>0</v>
      </c>
      <c r="K508" s="177" t="s">
        <v>148</v>
      </c>
      <c r="L508" s="41"/>
      <c r="M508" s="182" t="s">
        <v>19</v>
      </c>
      <c r="N508" s="183" t="s">
        <v>40</v>
      </c>
      <c r="O508" s="66"/>
      <c r="P508" s="184">
        <f>O508*H508</f>
        <v>0</v>
      </c>
      <c r="Q508" s="184">
        <v>0</v>
      </c>
      <c r="R508" s="184">
        <f>Q508*H508</f>
        <v>0</v>
      </c>
      <c r="S508" s="184">
        <v>0</v>
      </c>
      <c r="T508" s="185">
        <f>S508*H508</f>
        <v>0</v>
      </c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R508" s="186" t="s">
        <v>204</v>
      </c>
      <c r="AT508" s="186" t="s">
        <v>144</v>
      </c>
      <c r="AU508" s="186" t="s">
        <v>79</v>
      </c>
      <c r="AY508" s="19" t="s">
        <v>140</v>
      </c>
      <c r="BE508" s="187">
        <f>IF(N508="základní",J508,0)</f>
        <v>0</v>
      </c>
      <c r="BF508" s="187">
        <f>IF(N508="snížená",J508,0)</f>
        <v>0</v>
      </c>
      <c r="BG508" s="187">
        <f>IF(N508="zákl. přenesená",J508,0)</f>
        <v>0</v>
      </c>
      <c r="BH508" s="187">
        <f>IF(N508="sníž. přenesená",J508,0)</f>
        <v>0</v>
      </c>
      <c r="BI508" s="187">
        <f>IF(N508="nulová",J508,0)</f>
        <v>0</v>
      </c>
      <c r="BJ508" s="19" t="s">
        <v>77</v>
      </c>
      <c r="BK508" s="187">
        <f>ROUND(I508*H508,2)</f>
        <v>0</v>
      </c>
      <c r="BL508" s="19" t="s">
        <v>204</v>
      </c>
      <c r="BM508" s="186" t="s">
        <v>584</v>
      </c>
    </row>
    <row r="509" spans="1:65" s="2" customFormat="1" ht="19.5">
      <c r="A509" s="36"/>
      <c r="B509" s="37"/>
      <c r="C509" s="38"/>
      <c r="D509" s="188" t="s">
        <v>152</v>
      </c>
      <c r="E509" s="38"/>
      <c r="F509" s="189" t="s">
        <v>585</v>
      </c>
      <c r="G509" s="38"/>
      <c r="H509" s="38"/>
      <c r="I509" s="190"/>
      <c r="J509" s="38"/>
      <c r="K509" s="38"/>
      <c r="L509" s="41"/>
      <c r="M509" s="191"/>
      <c r="N509" s="192"/>
      <c r="O509" s="66"/>
      <c r="P509" s="66"/>
      <c r="Q509" s="66"/>
      <c r="R509" s="66"/>
      <c r="S509" s="66"/>
      <c r="T509" s="67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T509" s="19" t="s">
        <v>152</v>
      </c>
      <c r="AU509" s="19" t="s">
        <v>79</v>
      </c>
    </row>
    <row r="510" spans="1:65" s="2" customFormat="1">
      <c r="A510" s="36"/>
      <c r="B510" s="37"/>
      <c r="C510" s="38"/>
      <c r="D510" s="193" t="s">
        <v>154</v>
      </c>
      <c r="E510" s="38"/>
      <c r="F510" s="194" t="s">
        <v>586</v>
      </c>
      <c r="G510" s="38"/>
      <c r="H510" s="38"/>
      <c r="I510" s="190"/>
      <c r="J510" s="38"/>
      <c r="K510" s="38"/>
      <c r="L510" s="41"/>
      <c r="M510" s="191"/>
      <c r="N510" s="192"/>
      <c r="O510" s="66"/>
      <c r="P510" s="66"/>
      <c r="Q510" s="66"/>
      <c r="R510" s="66"/>
      <c r="S510" s="66"/>
      <c r="T510" s="67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T510" s="19" t="s">
        <v>154</v>
      </c>
      <c r="AU510" s="19" t="s">
        <v>79</v>
      </c>
    </row>
    <row r="511" spans="1:65" s="13" customFormat="1">
      <c r="B511" s="195"/>
      <c r="C511" s="196"/>
      <c r="D511" s="188" t="s">
        <v>156</v>
      </c>
      <c r="E511" s="197" t="s">
        <v>19</v>
      </c>
      <c r="F511" s="198" t="s">
        <v>412</v>
      </c>
      <c r="G511" s="196"/>
      <c r="H511" s="199">
        <v>2.1</v>
      </c>
      <c r="I511" s="200"/>
      <c r="J511" s="196"/>
      <c r="K511" s="196"/>
      <c r="L511" s="201"/>
      <c r="M511" s="202"/>
      <c r="N511" s="203"/>
      <c r="O511" s="203"/>
      <c r="P511" s="203"/>
      <c r="Q511" s="203"/>
      <c r="R511" s="203"/>
      <c r="S511" s="203"/>
      <c r="T511" s="204"/>
      <c r="AT511" s="205" t="s">
        <v>156</v>
      </c>
      <c r="AU511" s="205" t="s">
        <v>79</v>
      </c>
      <c r="AV511" s="13" t="s">
        <v>79</v>
      </c>
      <c r="AW511" s="13" t="s">
        <v>31</v>
      </c>
      <c r="AX511" s="13" t="s">
        <v>69</v>
      </c>
      <c r="AY511" s="205" t="s">
        <v>140</v>
      </c>
    </row>
    <row r="512" spans="1:65" s="14" customFormat="1">
      <c r="B512" s="206"/>
      <c r="C512" s="207"/>
      <c r="D512" s="188" t="s">
        <v>156</v>
      </c>
      <c r="E512" s="208" t="s">
        <v>19</v>
      </c>
      <c r="F512" s="209" t="s">
        <v>158</v>
      </c>
      <c r="G512" s="207"/>
      <c r="H512" s="210">
        <v>2.1</v>
      </c>
      <c r="I512" s="211"/>
      <c r="J512" s="207"/>
      <c r="K512" s="207"/>
      <c r="L512" s="212"/>
      <c r="M512" s="213"/>
      <c r="N512" s="214"/>
      <c r="O512" s="214"/>
      <c r="P512" s="214"/>
      <c r="Q512" s="214"/>
      <c r="R512" s="214"/>
      <c r="S512" s="214"/>
      <c r="T512" s="215"/>
      <c r="AT512" s="216" t="s">
        <v>156</v>
      </c>
      <c r="AU512" s="216" t="s">
        <v>79</v>
      </c>
      <c r="AV512" s="14" t="s">
        <v>150</v>
      </c>
      <c r="AW512" s="14" t="s">
        <v>31</v>
      </c>
      <c r="AX512" s="14" t="s">
        <v>69</v>
      </c>
      <c r="AY512" s="216" t="s">
        <v>140</v>
      </c>
    </row>
    <row r="513" spans="1:65" s="13" customFormat="1">
      <c r="B513" s="195"/>
      <c r="C513" s="196"/>
      <c r="D513" s="188" t="s">
        <v>156</v>
      </c>
      <c r="E513" s="197" t="s">
        <v>19</v>
      </c>
      <c r="F513" s="198" t="s">
        <v>77</v>
      </c>
      <c r="G513" s="196"/>
      <c r="H513" s="199">
        <v>1</v>
      </c>
      <c r="I513" s="200"/>
      <c r="J513" s="196"/>
      <c r="K513" s="196"/>
      <c r="L513" s="201"/>
      <c r="M513" s="202"/>
      <c r="N513" s="203"/>
      <c r="O513" s="203"/>
      <c r="P513" s="203"/>
      <c r="Q513" s="203"/>
      <c r="R513" s="203"/>
      <c r="S513" s="203"/>
      <c r="T513" s="204"/>
      <c r="AT513" s="205" t="s">
        <v>156</v>
      </c>
      <c r="AU513" s="205" t="s">
        <v>79</v>
      </c>
      <c r="AV513" s="13" t="s">
        <v>79</v>
      </c>
      <c r="AW513" s="13" t="s">
        <v>31</v>
      </c>
      <c r="AX513" s="13" t="s">
        <v>69</v>
      </c>
      <c r="AY513" s="205" t="s">
        <v>140</v>
      </c>
    </row>
    <row r="514" spans="1:65" s="14" customFormat="1">
      <c r="B514" s="206"/>
      <c r="C514" s="207"/>
      <c r="D514" s="188" t="s">
        <v>156</v>
      </c>
      <c r="E514" s="208" t="s">
        <v>19</v>
      </c>
      <c r="F514" s="209" t="s">
        <v>158</v>
      </c>
      <c r="G514" s="207"/>
      <c r="H514" s="210">
        <v>1</v>
      </c>
      <c r="I514" s="211"/>
      <c r="J514" s="207"/>
      <c r="K514" s="207"/>
      <c r="L514" s="212"/>
      <c r="M514" s="213"/>
      <c r="N514" s="214"/>
      <c r="O514" s="214"/>
      <c r="P514" s="214"/>
      <c r="Q514" s="214"/>
      <c r="R514" s="214"/>
      <c r="S514" s="214"/>
      <c r="T514" s="215"/>
      <c r="AT514" s="216" t="s">
        <v>156</v>
      </c>
      <c r="AU514" s="216" t="s">
        <v>79</v>
      </c>
      <c r="AV514" s="14" t="s">
        <v>150</v>
      </c>
      <c r="AW514" s="14" t="s">
        <v>31</v>
      </c>
      <c r="AX514" s="14" t="s">
        <v>69</v>
      </c>
      <c r="AY514" s="216" t="s">
        <v>140</v>
      </c>
    </row>
    <row r="515" spans="1:65" s="15" customFormat="1">
      <c r="B515" s="217"/>
      <c r="C515" s="218"/>
      <c r="D515" s="188" t="s">
        <v>156</v>
      </c>
      <c r="E515" s="219" t="s">
        <v>19</v>
      </c>
      <c r="F515" s="220" t="s">
        <v>171</v>
      </c>
      <c r="G515" s="218"/>
      <c r="H515" s="221">
        <v>3.1</v>
      </c>
      <c r="I515" s="222"/>
      <c r="J515" s="218"/>
      <c r="K515" s="218"/>
      <c r="L515" s="223"/>
      <c r="M515" s="224"/>
      <c r="N515" s="225"/>
      <c r="O515" s="225"/>
      <c r="P515" s="225"/>
      <c r="Q515" s="225"/>
      <c r="R515" s="225"/>
      <c r="S515" s="225"/>
      <c r="T515" s="226"/>
      <c r="AT515" s="227" t="s">
        <v>156</v>
      </c>
      <c r="AU515" s="227" t="s">
        <v>79</v>
      </c>
      <c r="AV515" s="15" t="s">
        <v>149</v>
      </c>
      <c r="AW515" s="15" t="s">
        <v>31</v>
      </c>
      <c r="AX515" s="15" t="s">
        <v>77</v>
      </c>
      <c r="AY515" s="227" t="s">
        <v>140</v>
      </c>
    </row>
    <row r="516" spans="1:65" s="2" customFormat="1" ht="37.9" customHeight="1">
      <c r="A516" s="36"/>
      <c r="B516" s="37"/>
      <c r="C516" s="175" t="s">
        <v>587</v>
      </c>
      <c r="D516" s="175" t="s">
        <v>144</v>
      </c>
      <c r="E516" s="176" t="s">
        <v>588</v>
      </c>
      <c r="F516" s="177" t="s">
        <v>589</v>
      </c>
      <c r="G516" s="178" t="s">
        <v>147</v>
      </c>
      <c r="H516" s="179">
        <v>3.1</v>
      </c>
      <c r="I516" s="180"/>
      <c r="J516" s="181">
        <f>ROUND(I516*H516,2)</f>
        <v>0</v>
      </c>
      <c r="K516" s="177" t="s">
        <v>148</v>
      </c>
      <c r="L516" s="41"/>
      <c r="M516" s="182" t="s">
        <v>19</v>
      </c>
      <c r="N516" s="183" t="s">
        <v>40</v>
      </c>
      <c r="O516" s="66"/>
      <c r="P516" s="184">
        <f>O516*H516</f>
        <v>0</v>
      </c>
      <c r="Q516" s="184">
        <v>0</v>
      </c>
      <c r="R516" s="184">
        <f>Q516*H516</f>
        <v>0</v>
      </c>
      <c r="S516" s="184">
        <v>0</v>
      </c>
      <c r="T516" s="185">
        <f>S516*H516</f>
        <v>0</v>
      </c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R516" s="186" t="s">
        <v>204</v>
      </c>
      <c r="AT516" s="186" t="s">
        <v>144</v>
      </c>
      <c r="AU516" s="186" t="s">
        <v>79</v>
      </c>
      <c r="AY516" s="19" t="s">
        <v>140</v>
      </c>
      <c r="BE516" s="187">
        <f>IF(N516="základní",J516,0)</f>
        <v>0</v>
      </c>
      <c r="BF516" s="187">
        <f>IF(N516="snížená",J516,0)</f>
        <v>0</v>
      </c>
      <c r="BG516" s="187">
        <f>IF(N516="zákl. přenesená",J516,0)</f>
        <v>0</v>
      </c>
      <c r="BH516" s="187">
        <f>IF(N516="sníž. přenesená",J516,0)</f>
        <v>0</v>
      </c>
      <c r="BI516" s="187">
        <f>IF(N516="nulová",J516,0)</f>
        <v>0</v>
      </c>
      <c r="BJ516" s="19" t="s">
        <v>77</v>
      </c>
      <c r="BK516" s="187">
        <f>ROUND(I516*H516,2)</f>
        <v>0</v>
      </c>
      <c r="BL516" s="19" t="s">
        <v>204</v>
      </c>
      <c r="BM516" s="186" t="s">
        <v>590</v>
      </c>
    </row>
    <row r="517" spans="1:65" s="2" customFormat="1" ht="19.5">
      <c r="A517" s="36"/>
      <c r="B517" s="37"/>
      <c r="C517" s="38"/>
      <c r="D517" s="188" t="s">
        <v>152</v>
      </c>
      <c r="E517" s="38"/>
      <c r="F517" s="189" t="s">
        <v>591</v>
      </c>
      <c r="G517" s="38"/>
      <c r="H517" s="38"/>
      <c r="I517" s="190"/>
      <c r="J517" s="38"/>
      <c r="K517" s="38"/>
      <c r="L517" s="41"/>
      <c r="M517" s="191"/>
      <c r="N517" s="192"/>
      <c r="O517" s="66"/>
      <c r="P517" s="66"/>
      <c r="Q517" s="66"/>
      <c r="R517" s="66"/>
      <c r="S517" s="66"/>
      <c r="T517" s="67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T517" s="19" t="s">
        <v>152</v>
      </c>
      <c r="AU517" s="19" t="s">
        <v>79</v>
      </c>
    </row>
    <row r="518" spans="1:65" s="2" customFormat="1">
      <c r="A518" s="36"/>
      <c r="B518" s="37"/>
      <c r="C518" s="38"/>
      <c r="D518" s="193" t="s">
        <v>154</v>
      </c>
      <c r="E518" s="38"/>
      <c r="F518" s="194" t="s">
        <v>592</v>
      </c>
      <c r="G518" s="38"/>
      <c r="H518" s="38"/>
      <c r="I518" s="190"/>
      <c r="J518" s="38"/>
      <c r="K518" s="38"/>
      <c r="L518" s="41"/>
      <c r="M518" s="191"/>
      <c r="N518" s="192"/>
      <c r="O518" s="66"/>
      <c r="P518" s="66"/>
      <c r="Q518" s="66"/>
      <c r="R518" s="66"/>
      <c r="S518" s="66"/>
      <c r="T518" s="67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T518" s="19" t="s">
        <v>154</v>
      </c>
      <c r="AU518" s="19" t="s">
        <v>79</v>
      </c>
    </row>
    <row r="519" spans="1:65" s="13" customFormat="1">
      <c r="B519" s="195"/>
      <c r="C519" s="196"/>
      <c r="D519" s="188" t="s">
        <v>156</v>
      </c>
      <c r="E519" s="197" t="s">
        <v>19</v>
      </c>
      <c r="F519" s="198" t="s">
        <v>412</v>
      </c>
      <c r="G519" s="196"/>
      <c r="H519" s="199">
        <v>2.1</v>
      </c>
      <c r="I519" s="200"/>
      <c r="J519" s="196"/>
      <c r="K519" s="196"/>
      <c r="L519" s="201"/>
      <c r="M519" s="202"/>
      <c r="N519" s="203"/>
      <c r="O519" s="203"/>
      <c r="P519" s="203"/>
      <c r="Q519" s="203"/>
      <c r="R519" s="203"/>
      <c r="S519" s="203"/>
      <c r="T519" s="204"/>
      <c r="AT519" s="205" t="s">
        <v>156</v>
      </c>
      <c r="AU519" s="205" t="s">
        <v>79</v>
      </c>
      <c r="AV519" s="13" t="s">
        <v>79</v>
      </c>
      <c r="AW519" s="13" t="s">
        <v>31</v>
      </c>
      <c r="AX519" s="13" t="s">
        <v>69</v>
      </c>
      <c r="AY519" s="205" t="s">
        <v>140</v>
      </c>
    </row>
    <row r="520" spans="1:65" s="14" customFormat="1">
      <c r="B520" s="206"/>
      <c r="C520" s="207"/>
      <c r="D520" s="188" t="s">
        <v>156</v>
      </c>
      <c r="E520" s="208" t="s">
        <v>19</v>
      </c>
      <c r="F520" s="209" t="s">
        <v>158</v>
      </c>
      <c r="G520" s="207"/>
      <c r="H520" s="210">
        <v>2.1</v>
      </c>
      <c r="I520" s="211"/>
      <c r="J520" s="207"/>
      <c r="K520" s="207"/>
      <c r="L520" s="212"/>
      <c r="M520" s="213"/>
      <c r="N520" s="214"/>
      <c r="O520" s="214"/>
      <c r="P520" s="214"/>
      <c r="Q520" s="214"/>
      <c r="R520" s="214"/>
      <c r="S520" s="214"/>
      <c r="T520" s="215"/>
      <c r="AT520" s="216" t="s">
        <v>156</v>
      </c>
      <c r="AU520" s="216" t="s">
        <v>79</v>
      </c>
      <c r="AV520" s="14" t="s">
        <v>150</v>
      </c>
      <c r="AW520" s="14" t="s">
        <v>31</v>
      </c>
      <c r="AX520" s="14" t="s">
        <v>69</v>
      </c>
      <c r="AY520" s="216" t="s">
        <v>140</v>
      </c>
    </row>
    <row r="521" spans="1:65" s="13" customFormat="1">
      <c r="B521" s="195"/>
      <c r="C521" s="196"/>
      <c r="D521" s="188" t="s">
        <v>156</v>
      </c>
      <c r="E521" s="197" t="s">
        <v>19</v>
      </c>
      <c r="F521" s="198" t="s">
        <v>77</v>
      </c>
      <c r="G521" s="196"/>
      <c r="H521" s="199">
        <v>1</v>
      </c>
      <c r="I521" s="200"/>
      <c r="J521" s="196"/>
      <c r="K521" s="196"/>
      <c r="L521" s="201"/>
      <c r="M521" s="202"/>
      <c r="N521" s="203"/>
      <c r="O521" s="203"/>
      <c r="P521" s="203"/>
      <c r="Q521" s="203"/>
      <c r="R521" s="203"/>
      <c r="S521" s="203"/>
      <c r="T521" s="204"/>
      <c r="AT521" s="205" t="s">
        <v>156</v>
      </c>
      <c r="AU521" s="205" t="s">
        <v>79</v>
      </c>
      <c r="AV521" s="13" t="s">
        <v>79</v>
      </c>
      <c r="AW521" s="13" t="s">
        <v>31</v>
      </c>
      <c r="AX521" s="13" t="s">
        <v>69</v>
      </c>
      <c r="AY521" s="205" t="s">
        <v>140</v>
      </c>
    </row>
    <row r="522" spans="1:65" s="14" customFormat="1">
      <c r="B522" s="206"/>
      <c r="C522" s="207"/>
      <c r="D522" s="188" t="s">
        <v>156</v>
      </c>
      <c r="E522" s="208" t="s">
        <v>19</v>
      </c>
      <c r="F522" s="209" t="s">
        <v>158</v>
      </c>
      <c r="G522" s="207"/>
      <c r="H522" s="210">
        <v>1</v>
      </c>
      <c r="I522" s="211"/>
      <c r="J522" s="207"/>
      <c r="K522" s="207"/>
      <c r="L522" s="212"/>
      <c r="M522" s="213"/>
      <c r="N522" s="214"/>
      <c r="O522" s="214"/>
      <c r="P522" s="214"/>
      <c r="Q522" s="214"/>
      <c r="R522" s="214"/>
      <c r="S522" s="214"/>
      <c r="T522" s="215"/>
      <c r="AT522" s="216" t="s">
        <v>156</v>
      </c>
      <c r="AU522" s="216" t="s">
        <v>79</v>
      </c>
      <c r="AV522" s="14" t="s">
        <v>150</v>
      </c>
      <c r="AW522" s="14" t="s">
        <v>31</v>
      </c>
      <c r="AX522" s="14" t="s">
        <v>69</v>
      </c>
      <c r="AY522" s="216" t="s">
        <v>140</v>
      </c>
    </row>
    <row r="523" spans="1:65" s="15" customFormat="1">
      <c r="B523" s="217"/>
      <c r="C523" s="218"/>
      <c r="D523" s="188" t="s">
        <v>156</v>
      </c>
      <c r="E523" s="219" t="s">
        <v>19</v>
      </c>
      <c r="F523" s="220" t="s">
        <v>171</v>
      </c>
      <c r="G523" s="218"/>
      <c r="H523" s="221">
        <v>3.1</v>
      </c>
      <c r="I523" s="222"/>
      <c r="J523" s="218"/>
      <c r="K523" s="218"/>
      <c r="L523" s="223"/>
      <c r="M523" s="224"/>
      <c r="N523" s="225"/>
      <c r="O523" s="225"/>
      <c r="P523" s="225"/>
      <c r="Q523" s="225"/>
      <c r="R523" s="225"/>
      <c r="S523" s="225"/>
      <c r="T523" s="226"/>
      <c r="AT523" s="227" t="s">
        <v>156</v>
      </c>
      <c r="AU523" s="227" t="s">
        <v>79</v>
      </c>
      <c r="AV523" s="15" t="s">
        <v>149</v>
      </c>
      <c r="AW523" s="15" t="s">
        <v>31</v>
      </c>
      <c r="AX523" s="15" t="s">
        <v>77</v>
      </c>
      <c r="AY523" s="227" t="s">
        <v>140</v>
      </c>
    </row>
    <row r="524" spans="1:65" s="2" customFormat="1" ht="24.2" customHeight="1">
      <c r="A524" s="36"/>
      <c r="B524" s="37"/>
      <c r="C524" s="175" t="s">
        <v>363</v>
      </c>
      <c r="D524" s="175" t="s">
        <v>144</v>
      </c>
      <c r="E524" s="176" t="s">
        <v>593</v>
      </c>
      <c r="F524" s="177" t="s">
        <v>594</v>
      </c>
      <c r="G524" s="178" t="s">
        <v>244</v>
      </c>
      <c r="H524" s="179">
        <v>3.2000000000000001E-2</v>
      </c>
      <c r="I524" s="180"/>
      <c r="J524" s="181">
        <f>ROUND(I524*H524,2)</f>
        <v>0</v>
      </c>
      <c r="K524" s="177" t="s">
        <v>148</v>
      </c>
      <c r="L524" s="41"/>
      <c r="M524" s="182" t="s">
        <v>19</v>
      </c>
      <c r="N524" s="183" t="s">
        <v>40</v>
      </c>
      <c r="O524" s="66"/>
      <c r="P524" s="184">
        <f>O524*H524</f>
        <v>0</v>
      </c>
      <c r="Q524" s="184">
        <v>0</v>
      </c>
      <c r="R524" s="184">
        <f>Q524*H524</f>
        <v>0</v>
      </c>
      <c r="S524" s="184">
        <v>0</v>
      </c>
      <c r="T524" s="185">
        <f>S524*H524</f>
        <v>0</v>
      </c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R524" s="186" t="s">
        <v>204</v>
      </c>
      <c r="AT524" s="186" t="s">
        <v>144</v>
      </c>
      <c r="AU524" s="186" t="s">
        <v>79</v>
      </c>
      <c r="AY524" s="19" t="s">
        <v>140</v>
      </c>
      <c r="BE524" s="187">
        <f>IF(N524="základní",J524,0)</f>
        <v>0</v>
      </c>
      <c r="BF524" s="187">
        <f>IF(N524="snížená",J524,0)</f>
        <v>0</v>
      </c>
      <c r="BG524" s="187">
        <f>IF(N524="zákl. přenesená",J524,0)</f>
        <v>0</v>
      </c>
      <c r="BH524" s="187">
        <f>IF(N524="sníž. přenesená",J524,0)</f>
        <v>0</v>
      </c>
      <c r="BI524" s="187">
        <f>IF(N524="nulová",J524,0)</f>
        <v>0</v>
      </c>
      <c r="BJ524" s="19" t="s">
        <v>77</v>
      </c>
      <c r="BK524" s="187">
        <f>ROUND(I524*H524,2)</f>
        <v>0</v>
      </c>
      <c r="BL524" s="19" t="s">
        <v>204</v>
      </c>
      <c r="BM524" s="186" t="s">
        <v>595</v>
      </c>
    </row>
    <row r="525" spans="1:65" s="2" customFormat="1" ht="29.25">
      <c r="A525" s="36"/>
      <c r="B525" s="37"/>
      <c r="C525" s="38"/>
      <c r="D525" s="188" t="s">
        <v>152</v>
      </c>
      <c r="E525" s="38"/>
      <c r="F525" s="189" t="s">
        <v>596</v>
      </c>
      <c r="G525" s="38"/>
      <c r="H525" s="38"/>
      <c r="I525" s="190"/>
      <c r="J525" s="38"/>
      <c r="K525" s="38"/>
      <c r="L525" s="41"/>
      <c r="M525" s="191"/>
      <c r="N525" s="192"/>
      <c r="O525" s="66"/>
      <c r="P525" s="66"/>
      <c r="Q525" s="66"/>
      <c r="R525" s="66"/>
      <c r="S525" s="66"/>
      <c r="T525" s="67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T525" s="19" t="s">
        <v>152</v>
      </c>
      <c r="AU525" s="19" t="s">
        <v>79</v>
      </c>
    </row>
    <row r="526" spans="1:65" s="2" customFormat="1">
      <c r="A526" s="36"/>
      <c r="B526" s="37"/>
      <c r="C526" s="38"/>
      <c r="D526" s="193" t="s">
        <v>154</v>
      </c>
      <c r="E526" s="38"/>
      <c r="F526" s="194" t="s">
        <v>597</v>
      </c>
      <c r="G526" s="38"/>
      <c r="H526" s="38"/>
      <c r="I526" s="190"/>
      <c r="J526" s="38"/>
      <c r="K526" s="38"/>
      <c r="L526" s="41"/>
      <c r="M526" s="191"/>
      <c r="N526" s="192"/>
      <c r="O526" s="66"/>
      <c r="P526" s="66"/>
      <c r="Q526" s="66"/>
      <c r="R526" s="66"/>
      <c r="S526" s="66"/>
      <c r="T526" s="67"/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T526" s="19" t="s">
        <v>154</v>
      </c>
      <c r="AU526" s="19" t="s">
        <v>79</v>
      </c>
    </row>
    <row r="527" spans="1:65" s="2" customFormat="1" ht="24.2" customHeight="1">
      <c r="A527" s="36"/>
      <c r="B527" s="37"/>
      <c r="C527" s="175" t="s">
        <v>598</v>
      </c>
      <c r="D527" s="175" t="s">
        <v>144</v>
      </c>
      <c r="E527" s="176" t="s">
        <v>599</v>
      </c>
      <c r="F527" s="177" t="s">
        <v>600</v>
      </c>
      <c r="G527" s="178" t="s">
        <v>244</v>
      </c>
      <c r="H527" s="179">
        <v>3.2000000000000001E-2</v>
      </c>
      <c r="I527" s="180"/>
      <c r="J527" s="181">
        <f>ROUND(I527*H527,2)</f>
        <v>0</v>
      </c>
      <c r="K527" s="177" t="s">
        <v>148</v>
      </c>
      <c r="L527" s="41"/>
      <c r="M527" s="182" t="s">
        <v>19</v>
      </c>
      <c r="N527" s="183" t="s">
        <v>40</v>
      </c>
      <c r="O527" s="66"/>
      <c r="P527" s="184">
        <f>O527*H527</f>
        <v>0</v>
      </c>
      <c r="Q527" s="184">
        <v>0</v>
      </c>
      <c r="R527" s="184">
        <f>Q527*H527</f>
        <v>0</v>
      </c>
      <c r="S527" s="184">
        <v>0</v>
      </c>
      <c r="T527" s="185">
        <f>S527*H527</f>
        <v>0</v>
      </c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R527" s="186" t="s">
        <v>204</v>
      </c>
      <c r="AT527" s="186" t="s">
        <v>144</v>
      </c>
      <c r="AU527" s="186" t="s">
        <v>79</v>
      </c>
      <c r="AY527" s="19" t="s">
        <v>140</v>
      </c>
      <c r="BE527" s="187">
        <f>IF(N527="základní",J527,0)</f>
        <v>0</v>
      </c>
      <c r="BF527" s="187">
        <f>IF(N527="snížená",J527,0)</f>
        <v>0</v>
      </c>
      <c r="BG527" s="187">
        <f>IF(N527="zákl. přenesená",J527,0)</f>
        <v>0</v>
      </c>
      <c r="BH527" s="187">
        <f>IF(N527="sníž. přenesená",J527,0)</f>
        <v>0</v>
      </c>
      <c r="BI527" s="187">
        <f>IF(N527="nulová",J527,0)</f>
        <v>0</v>
      </c>
      <c r="BJ527" s="19" t="s">
        <v>77</v>
      </c>
      <c r="BK527" s="187">
        <f>ROUND(I527*H527,2)</f>
        <v>0</v>
      </c>
      <c r="BL527" s="19" t="s">
        <v>204</v>
      </c>
      <c r="BM527" s="186" t="s">
        <v>601</v>
      </c>
    </row>
    <row r="528" spans="1:65" s="2" customFormat="1" ht="29.25">
      <c r="A528" s="36"/>
      <c r="B528" s="37"/>
      <c r="C528" s="38"/>
      <c r="D528" s="188" t="s">
        <v>152</v>
      </c>
      <c r="E528" s="38"/>
      <c r="F528" s="189" t="s">
        <v>602</v>
      </c>
      <c r="G528" s="38"/>
      <c r="H528" s="38"/>
      <c r="I528" s="190"/>
      <c r="J528" s="38"/>
      <c r="K528" s="38"/>
      <c r="L528" s="41"/>
      <c r="M528" s="191"/>
      <c r="N528" s="192"/>
      <c r="O528" s="66"/>
      <c r="P528" s="66"/>
      <c r="Q528" s="66"/>
      <c r="R528" s="66"/>
      <c r="S528" s="66"/>
      <c r="T528" s="67"/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T528" s="19" t="s">
        <v>152</v>
      </c>
      <c r="AU528" s="19" t="s">
        <v>79</v>
      </c>
    </row>
    <row r="529" spans="1:65" s="2" customFormat="1">
      <c r="A529" s="36"/>
      <c r="B529" s="37"/>
      <c r="C529" s="38"/>
      <c r="D529" s="193" t="s">
        <v>154</v>
      </c>
      <c r="E529" s="38"/>
      <c r="F529" s="194" t="s">
        <v>603</v>
      </c>
      <c r="G529" s="38"/>
      <c r="H529" s="38"/>
      <c r="I529" s="190"/>
      <c r="J529" s="38"/>
      <c r="K529" s="38"/>
      <c r="L529" s="41"/>
      <c r="M529" s="191"/>
      <c r="N529" s="192"/>
      <c r="O529" s="66"/>
      <c r="P529" s="66"/>
      <c r="Q529" s="66"/>
      <c r="R529" s="66"/>
      <c r="S529" s="66"/>
      <c r="T529" s="67"/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T529" s="19" t="s">
        <v>154</v>
      </c>
      <c r="AU529" s="19" t="s">
        <v>79</v>
      </c>
    </row>
    <row r="530" spans="1:65" s="12" customFormat="1" ht="22.9" customHeight="1">
      <c r="B530" s="159"/>
      <c r="C530" s="160"/>
      <c r="D530" s="161" t="s">
        <v>68</v>
      </c>
      <c r="E530" s="173" t="s">
        <v>604</v>
      </c>
      <c r="F530" s="173" t="s">
        <v>605</v>
      </c>
      <c r="G530" s="160"/>
      <c r="H530" s="160"/>
      <c r="I530" s="163"/>
      <c r="J530" s="174">
        <f>BK530</f>
        <v>0</v>
      </c>
      <c r="K530" s="160"/>
      <c r="L530" s="165"/>
      <c r="M530" s="166"/>
      <c r="N530" s="167"/>
      <c r="O530" s="167"/>
      <c r="P530" s="168">
        <f>SUM(P531:P566)</f>
        <v>0</v>
      </c>
      <c r="Q530" s="167"/>
      <c r="R530" s="168">
        <f>SUM(R531:R566)</f>
        <v>0.31411000000000006</v>
      </c>
      <c r="S530" s="167"/>
      <c r="T530" s="169">
        <f>SUM(T531:T566)</f>
        <v>0</v>
      </c>
      <c r="AR530" s="170" t="s">
        <v>79</v>
      </c>
      <c r="AT530" s="171" t="s">
        <v>68</v>
      </c>
      <c r="AU530" s="171" t="s">
        <v>77</v>
      </c>
      <c r="AY530" s="170" t="s">
        <v>140</v>
      </c>
      <c r="BK530" s="172">
        <f>SUM(BK531:BK566)</f>
        <v>0</v>
      </c>
    </row>
    <row r="531" spans="1:65" s="2" customFormat="1" ht="16.5" customHeight="1">
      <c r="A531" s="36"/>
      <c r="B531" s="37"/>
      <c r="C531" s="175" t="s">
        <v>606</v>
      </c>
      <c r="D531" s="175" t="s">
        <v>144</v>
      </c>
      <c r="E531" s="176" t="s">
        <v>607</v>
      </c>
      <c r="F531" s="177" t="s">
        <v>608</v>
      </c>
      <c r="G531" s="178" t="s">
        <v>147</v>
      </c>
      <c r="H531" s="179">
        <v>16</v>
      </c>
      <c r="I531" s="180"/>
      <c r="J531" s="181">
        <f>ROUND(I531*H531,2)</f>
        <v>0</v>
      </c>
      <c r="K531" s="177" t="s">
        <v>148</v>
      </c>
      <c r="L531" s="41"/>
      <c r="M531" s="182" t="s">
        <v>19</v>
      </c>
      <c r="N531" s="183" t="s">
        <v>40</v>
      </c>
      <c r="O531" s="66"/>
      <c r="P531" s="184">
        <f>O531*H531</f>
        <v>0</v>
      </c>
      <c r="Q531" s="184">
        <v>2.9999999999999997E-4</v>
      </c>
      <c r="R531" s="184">
        <f>Q531*H531</f>
        <v>4.7999999999999996E-3</v>
      </c>
      <c r="S531" s="184">
        <v>0</v>
      </c>
      <c r="T531" s="185">
        <f>S531*H531</f>
        <v>0</v>
      </c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R531" s="186" t="s">
        <v>204</v>
      </c>
      <c r="AT531" s="186" t="s">
        <v>144</v>
      </c>
      <c r="AU531" s="186" t="s">
        <v>79</v>
      </c>
      <c r="AY531" s="19" t="s">
        <v>140</v>
      </c>
      <c r="BE531" s="187">
        <f>IF(N531="základní",J531,0)</f>
        <v>0</v>
      </c>
      <c r="BF531" s="187">
        <f>IF(N531="snížená",J531,0)</f>
        <v>0</v>
      </c>
      <c r="BG531" s="187">
        <f>IF(N531="zákl. přenesená",J531,0)</f>
        <v>0</v>
      </c>
      <c r="BH531" s="187">
        <f>IF(N531="sníž. přenesená",J531,0)</f>
        <v>0</v>
      </c>
      <c r="BI531" s="187">
        <f>IF(N531="nulová",J531,0)</f>
        <v>0</v>
      </c>
      <c r="BJ531" s="19" t="s">
        <v>77</v>
      </c>
      <c r="BK531" s="187">
        <f>ROUND(I531*H531,2)</f>
        <v>0</v>
      </c>
      <c r="BL531" s="19" t="s">
        <v>204</v>
      </c>
      <c r="BM531" s="186" t="s">
        <v>609</v>
      </c>
    </row>
    <row r="532" spans="1:65" s="2" customFormat="1" ht="19.5">
      <c r="A532" s="36"/>
      <c r="B532" s="37"/>
      <c r="C532" s="38"/>
      <c r="D532" s="188" t="s">
        <v>152</v>
      </c>
      <c r="E532" s="38"/>
      <c r="F532" s="189" t="s">
        <v>610</v>
      </c>
      <c r="G532" s="38"/>
      <c r="H532" s="38"/>
      <c r="I532" s="190"/>
      <c r="J532" s="38"/>
      <c r="K532" s="38"/>
      <c r="L532" s="41"/>
      <c r="M532" s="191"/>
      <c r="N532" s="192"/>
      <c r="O532" s="66"/>
      <c r="P532" s="66"/>
      <c r="Q532" s="66"/>
      <c r="R532" s="66"/>
      <c r="S532" s="66"/>
      <c r="T532" s="67"/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T532" s="19" t="s">
        <v>152</v>
      </c>
      <c r="AU532" s="19" t="s">
        <v>79</v>
      </c>
    </row>
    <row r="533" spans="1:65" s="2" customFormat="1">
      <c r="A533" s="36"/>
      <c r="B533" s="37"/>
      <c r="C533" s="38"/>
      <c r="D533" s="193" t="s">
        <v>154</v>
      </c>
      <c r="E533" s="38"/>
      <c r="F533" s="194" t="s">
        <v>611</v>
      </c>
      <c r="G533" s="38"/>
      <c r="H533" s="38"/>
      <c r="I533" s="190"/>
      <c r="J533" s="38"/>
      <c r="K533" s="38"/>
      <c r="L533" s="41"/>
      <c r="M533" s="191"/>
      <c r="N533" s="192"/>
      <c r="O533" s="66"/>
      <c r="P533" s="66"/>
      <c r="Q533" s="66"/>
      <c r="R533" s="66"/>
      <c r="S533" s="66"/>
      <c r="T533" s="67"/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T533" s="19" t="s">
        <v>154</v>
      </c>
      <c r="AU533" s="19" t="s">
        <v>79</v>
      </c>
    </row>
    <row r="534" spans="1:65" s="13" customFormat="1">
      <c r="B534" s="195"/>
      <c r="C534" s="196"/>
      <c r="D534" s="188" t="s">
        <v>156</v>
      </c>
      <c r="E534" s="197" t="s">
        <v>19</v>
      </c>
      <c r="F534" s="198" t="s">
        <v>204</v>
      </c>
      <c r="G534" s="196"/>
      <c r="H534" s="199">
        <v>16</v>
      </c>
      <c r="I534" s="200"/>
      <c r="J534" s="196"/>
      <c r="K534" s="196"/>
      <c r="L534" s="201"/>
      <c r="M534" s="202"/>
      <c r="N534" s="203"/>
      <c r="O534" s="203"/>
      <c r="P534" s="203"/>
      <c r="Q534" s="203"/>
      <c r="R534" s="203"/>
      <c r="S534" s="203"/>
      <c r="T534" s="204"/>
      <c r="AT534" s="205" t="s">
        <v>156</v>
      </c>
      <c r="AU534" s="205" t="s">
        <v>79</v>
      </c>
      <c r="AV534" s="13" t="s">
        <v>79</v>
      </c>
      <c r="AW534" s="13" t="s">
        <v>31</v>
      </c>
      <c r="AX534" s="13" t="s">
        <v>69</v>
      </c>
      <c r="AY534" s="205" t="s">
        <v>140</v>
      </c>
    </row>
    <row r="535" spans="1:65" s="14" customFormat="1">
      <c r="B535" s="206"/>
      <c r="C535" s="207"/>
      <c r="D535" s="188" t="s">
        <v>156</v>
      </c>
      <c r="E535" s="208" t="s">
        <v>19</v>
      </c>
      <c r="F535" s="209" t="s">
        <v>158</v>
      </c>
      <c r="G535" s="207"/>
      <c r="H535" s="210">
        <v>16</v>
      </c>
      <c r="I535" s="211"/>
      <c r="J535" s="207"/>
      <c r="K535" s="207"/>
      <c r="L535" s="212"/>
      <c r="M535" s="213"/>
      <c r="N535" s="214"/>
      <c r="O535" s="214"/>
      <c r="P535" s="214"/>
      <c r="Q535" s="214"/>
      <c r="R535" s="214"/>
      <c r="S535" s="214"/>
      <c r="T535" s="215"/>
      <c r="AT535" s="216" t="s">
        <v>156</v>
      </c>
      <c r="AU535" s="216" t="s">
        <v>79</v>
      </c>
      <c r="AV535" s="14" t="s">
        <v>150</v>
      </c>
      <c r="AW535" s="14" t="s">
        <v>31</v>
      </c>
      <c r="AX535" s="14" t="s">
        <v>77</v>
      </c>
      <c r="AY535" s="216" t="s">
        <v>140</v>
      </c>
    </row>
    <row r="536" spans="1:65" s="2" customFormat="1" ht="33" customHeight="1">
      <c r="A536" s="36"/>
      <c r="B536" s="37"/>
      <c r="C536" s="175" t="s">
        <v>612</v>
      </c>
      <c r="D536" s="175" t="s">
        <v>144</v>
      </c>
      <c r="E536" s="176" t="s">
        <v>613</v>
      </c>
      <c r="F536" s="177" t="s">
        <v>614</v>
      </c>
      <c r="G536" s="178" t="s">
        <v>147</v>
      </c>
      <c r="H536" s="179">
        <v>16</v>
      </c>
      <c r="I536" s="180"/>
      <c r="J536" s="181">
        <f>ROUND(I536*H536,2)</f>
        <v>0</v>
      </c>
      <c r="K536" s="177" t="s">
        <v>148</v>
      </c>
      <c r="L536" s="41"/>
      <c r="M536" s="182" t="s">
        <v>19</v>
      </c>
      <c r="N536" s="183" t="s">
        <v>40</v>
      </c>
      <c r="O536" s="66"/>
      <c r="P536" s="184">
        <f>O536*H536</f>
        <v>0</v>
      </c>
      <c r="Q536" s="184">
        <v>5.1999999999999998E-3</v>
      </c>
      <c r="R536" s="184">
        <f>Q536*H536</f>
        <v>8.3199999999999996E-2</v>
      </c>
      <c r="S536" s="184">
        <v>0</v>
      </c>
      <c r="T536" s="185">
        <f>S536*H536</f>
        <v>0</v>
      </c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R536" s="186" t="s">
        <v>204</v>
      </c>
      <c r="AT536" s="186" t="s">
        <v>144</v>
      </c>
      <c r="AU536" s="186" t="s">
        <v>79</v>
      </c>
      <c r="AY536" s="19" t="s">
        <v>140</v>
      </c>
      <c r="BE536" s="187">
        <f>IF(N536="základní",J536,0)</f>
        <v>0</v>
      </c>
      <c r="BF536" s="187">
        <f>IF(N536="snížená",J536,0)</f>
        <v>0</v>
      </c>
      <c r="BG536" s="187">
        <f>IF(N536="zákl. přenesená",J536,0)</f>
        <v>0</v>
      </c>
      <c r="BH536" s="187">
        <f>IF(N536="sníž. přenesená",J536,0)</f>
        <v>0</v>
      </c>
      <c r="BI536" s="187">
        <f>IF(N536="nulová",J536,0)</f>
        <v>0</v>
      </c>
      <c r="BJ536" s="19" t="s">
        <v>77</v>
      </c>
      <c r="BK536" s="187">
        <f>ROUND(I536*H536,2)</f>
        <v>0</v>
      </c>
      <c r="BL536" s="19" t="s">
        <v>204</v>
      </c>
      <c r="BM536" s="186" t="s">
        <v>615</v>
      </c>
    </row>
    <row r="537" spans="1:65" s="2" customFormat="1" ht="19.5">
      <c r="A537" s="36"/>
      <c r="B537" s="37"/>
      <c r="C537" s="38"/>
      <c r="D537" s="188" t="s">
        <v>152</v>
      </c>
      <c r="E537" s="38"/>
      <c r="F537" s="189" t="s">
        <v>616</v>
      </c>
      <c r="G537" s="38"/>
      <c r="H537" s="38"/>
      <c r="I537" s="190"/>
      <c r="J537" s="38"/>
      <c r="K537" s="38"/>
      <c r="L537" s="41"/>
      <c r="M537" s="191"/>
      <c r="N537" s="192"/>
      <c r="O537" s="66"/>
      <c r="P537" s="66"/>
      <c r="Q537" s="66"/>
      <c r="R537" s="66"/>
      <c r="S537" s="66"/>
      <c r="T537" s="67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T537" s="19" t="s">
        <v>152</v>
      </c>
      <c r="AU537" s="19" t="s">
        <v>79</v>
      </c>
    </row>
    <row r="538" spans="1:65" s="2" customFormat="1">
      <c r="A538" s="36"/>
      <c r="B538" s="37"/>
      <c r="C538" s="38"/>
      <c r="D538" s="193" t="s">
        <v>154</v>
      </c>
      <c r="E538" s="38"/>
      <c r="F538" s="194" t="s">
        <v>617</v>
      </c>
      <c r="G538" s="38"/>
      <c r="H538" s="38"/>
      <c r="I538" s="190"/>
      <c r="J538" s="38"/>
      <c r="K538" s="38"/>
      <c r="L538" s="41"/>
      <c r="M538" s="191"/>
      <c r="N538" s="192"/>
      <c r="O538" s="66"/>
      <c r="P538" s="66"/>
      <c r="Q538" s="66"/>
      <c r="R538" s="66"/>
      <c r="S538" s="66"/>
      <c r="T538" s="67"/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T538" s="19" t="s">
        <v>154</v>
      </c>
      <c r="AU538" s="19" t="s">
        <v>79</v>
      </c>
    </row>
    <row r="539" spans="1:65" s="13" customFormat="1">
      <c r="B539" s="195"/>
      <c r="C539" s="196"/>
      <c r="D539" s="188" t="s">
        <v>156</v>
      </c>
      <c r="E539" s="197" t="s">
        <v>19</v>
      </c>
      <c r="F539" s="198" t="s">
        <v>204</v>
      </c>
      <c r="G539" s="196"/>
      <c r="H539" s="199">
        <v>16</v>
      </c>
      <c r="I539" s="200"/>
      <c r="J539" s="196"/>
      <c r="K539" s="196"/>
      <c r="L539" s="201"/>
      <c r="M539" s="202"/>
      <c r="N539" s="203"/>
      <c r="O539" s="203"/>
      <c r="P539" s="203"/>
      <c r="Q539" s="203"/>
      <c r="R539" s="203"/>
      <c r="S539" s="203"/>
      <c r="T539" s="204"/>
      <c r="AT539" s="205" t="s">
        <v>156</v>
      </c>
      <c r="AU539" s="205" t="s">
        <v>79</v>
      </c>
      <c r="AV539" s="13" t="s">
        <v>79</v>
      </c>
      <c r="AW539" s="13" t="s">
        <v>31</v>
      </c>
      <c r="AX539" s="13" t="s">
        <v>69</v>
      </c>
      <c r="AY539" s="205" t="s">
        <v>140</v>
      </c>
    </row>
    <row r="540" spans="1:65" s="14" customFormat="1">
      <c r="B540" s="206"/>
      <c r="C540" s="207"/>
      <c r="D540" s="188" t="s">
        <v>156</v>
      </c>
      <c r="E540" s="208" t="s">
        <v>19</v>
      </c>
      <c r="F540" s="209" t="s">
        <v>158</v>
      </c>
      <c r="G540" s="207"/>
      <c r="H540" s="210">
        <v>16</v>
      </c>
      <c r="I540" s="211"/>
      <c r="J540" s="207"/>
      <c r="K540" s="207"/>
      <c r="L540" s="212"/>
      <c r="M540" s="213"/>
      <c r="N540" s="214"/>
      <c r="O540" s="214"/>
      <c r="P540" s="214"/>
      <c r="Q540" s="214"/>
      <c r="R540" s="214"/>
      <c r="S540" s="214"/>
      <c r="T540" s="215"/>
      <c r="AT540" s="216" t="s">
        <v>156</v>
      </c>
      <c r="AU540" s="216" t="s">
        <v>79</v>
      </c>
      <c r="AV540" s="14" t="s">
        <v>150</v>
      </c>
      <c r="AW540" s="14" t="s">
        <v>31</v>
      </c>
      <c r="AX540" s="14" t="s">
        <v>77</v>
      </c>
      <c r="AY540" s="216" t="s">
        <v>140</v>
      </c>
    </row>
    <row r="541" spans="1:65" s="2" customFormat="1" ht="16.5" customHeight="1">
      <c r="A541" s="36"/>
      <c r="B541" s="37"/>
      <c r="C541" s="238" t="s">
        <v>618</v>
      </c>
      <c r="D541" s="238" t="s">
        <v>264</v>
      </c>
      <c r="E541" s="239" t="s">
        <v>619</v>
      </c>
      <c r="F541" s="240" t="s">
        <v>620</v>
      </c>
      <c r="G541" s="241" t="s">
        <v>147</v>
      </c>
      <c r="H541" s="242">
        <v>17.600000000000001</v>
      </c>
      <c r="I541" s="243"/>
      <c r="J541" s="244">
        <f>ROUND(I541*H541,2)</f>
        <v>0</v>
      </c>
      <c r="K541" s="240" t="s">
        <v>148</v>
      </c>
      <c r="L541" s="245"/>
      <c r="M541" s="246" t="s">
        <v>19</v>
      </c>
      <c r="N541" s="247" t="s">
        <v>40</v>
      </c>
      <c r="O541" s="66"/>
      <c r="P541" s="184">
        <f>O541*H541</f>
        <v>0</v>
      </c>
      <c r="Q541" s="184">
        <v>1.26E-2</v>
      </c>
      <c r="R541" s="184">
        <f>Q541*H541</f>
        <v>0.22176000000000001</v>
      </c>
      <c r="S541" s="184">
        <v>0</v>
      </c>
      <c r="T541" s="185">
        <f>S541*H541</f>
        <v>0</v>
      </c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R541" s="186" t="s">
        <v>383</v>
      </c>
      <c r="AT541" s="186" t="s">
        <v>264</v>
      </c>
      <c r="AU541" s="186" t="s">
        <v>79</v>
      </c>
      <c r="AY541" s="19" t="s">
        <v>140</v>
      </c>
      <c r="BE541" s="187">
        <f>IF(N541="základní",J541,0)</f>
        <v>0</v>
      </c>
      <c r="BF541" s="187">
        <f>IF(N541="snížená",J541,0)</f>
        <v>0</v>
      </c>
      <c r="BG541" s="187">
        <f>IF(N541="zákl. přenesená",J541,0)</f>
        <v>0</v>
      </c>
      <c r="BH541" s="187">
        <f>IF(N541="sníž. přenesená",J541,0)</f>
        <v>0</v>
      </c>
      <c r="BI541" s="187">
        <f>IF(N541="nulová",J541,0)</f>
        <v>0</v>
      </c>
      <c r="BJ541" s="19" t="s">
        <v>77</v>
      </c>
      <c r="BK541" s="187">
        <f>ROUND(I541*H541,2)</f>
        <v>0</v>
      </c>
      <c r="BL541" s="19" t="s">
        <v>204</v>
      </c>
      <c r="BM541" s="186" t="s">
        <v>621</v>
      </c>
    </row>
    <row r="542" spans="1:65" s="2" customFormat="1">
      <c r="A542" s="36"/>
      <c r="B542" s="37"/>
      <c r="C542" s="38"/>
      <c r="D542" s="188" t="s">
        <v>152</v>
      </c>
      <c r="E542" s="38"/>
      <c r="F542" s="189" t="s">
        <v>620</v>
      </c>
      <c r="G542" s="38"/>
      <c r="H542" s="38"/>
      <c r="I542" s="190"/>
      <c r="J542" s="38"/>
      <c r="K542" s="38"/>
      <c r="L542" s="41"/>
      <c r="M542" s="191"/>
      <c r="N542" s="192"/>
      <c r="O542" s="66"/>
      <c r="P542" s="66"/>
      <c r="Q542" s="66"/>
      <c r="R542" s="66"/>
      <c r="S542" s="66"/>
      <c r="T542" s="67"/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T542" s="19" t="s">
        <v>152</v>
      </c>
      <c r="AU542" s="19" t="s">
        <v>79</v>
      </c>
    </row>
    <row r="543" spans="1:65" s="13" customFormat="1">
      <c r="B543" s="195"/>
      <c r="C543" s="196"/>
      <c r="D543" s="188" t="s">
        <v>156</v>
      </c>
      <c r="E543" s="197" t="s">
        <v>19</v>
      </c>
      <c r="F543" s="198" t="s">
        <v>204</v>
      </c>
      <c r="G543" s="196"/>
      <c r="H543" s="199">
        <v>16</v>
      </c>
      <c r="I543" s="200"/>
      <c r="J543" s="196"/>
      <c r="K543" s="196"/>
      <c r="L543" s="201"/>
      <c r="M543" s="202"/>
      <c r="N543" s="203"/>
      <c r="O543" s="203"/>
      <c r="P543" s="203"/>
      <c r="Q543" s="203"/>
      <c r="R543" s="203"/>
      <c r="S543" s="203"/>
      <c r="T543" s="204"/>
      <c r="AT543" s="205" t="s">
        <v>156</v>
      </c>
      <c r="AU543" s="205" t="s">
        <v>79</v>
      </c>
      <c r="AV543" s="13" t="s">
        <v>79</v>
      </c>
      <c r="AW543" s="13" t="s">
        <v>31</v>
      </c>
      <c r="AX543" s="13" t="s">
        <v>69</v>
      </c>
      <c r="AY543" s="205" t="s">
        <v>140</v>
      </c>
    </row>
    <row r="544" spans="1:65" s="13" customFormat="1">
      <c r="B544" s="195"/>
      <c r="C544" s="196"/>
      <c r="D544" s="188" t="s">
        <v>156</v>
      </c>
      <c r="E544" s="197" t="s">
        <v>19</v>
      </c>
      <c r="F544" s="198" t="s">
        <v>622</v>
      </c>
      <c r="G544" s="196"/>
      <c r="H544" s="199">
        <v>17.600000000000001</v>
      </c>
      <c r="I544" s="200"/>
      <c r="J544" s="196"/>
      <c r="K544" s="196"/>
      <c r="L544" s="201"/>
      <c r="M544" s="202"/>
      <c r="N544" s="203"/>
      <c r="O544" s="203"/>
      <c r="P544" s="203"/>
      <c r="Q544" s="203"/>
      <c r="R544" s="203"/>
      <c r="S544" s="203"/>
      <c r="T544" s="204"/>
      <c r="AT544" s="205" t="s">
        <v>156</v>
      </c>
      <c r="AU544" s="205" t="s">
        <v>79</v>
      </c>
      <c r="AV544" s="13" t="s">
        <v>79</v>
      </c>
      <c r="AW544" s="13" t="s">
        <v>31</v>
      </c>
      <c r="AX544" s="13" t="s">
        <v>77</v>
      </c>
      <c r="AY544" s="205" t="s">
        <v>140</v>
      </c>
    </row>
    <row r="545" spans="1:65" s="2" customFormat="1" ht="24.2" customHeight="1">
      <c r="A545" s="36"/>
      <c r="B545" s="37"/>
      <c r="C545" s="175" t="s">
        <v>623</v>
      </c>
      <c r="D545" s="175" t="s">
        <v>144</v>
      </c>
      <c r="E545" s="176" t="s">
        <v>624</v>
      </c>
      <c r="F545" s="177" t="s">
        <v>625</v>
      </c>
      <c r="G545" s="178" t="s">
        <v>147</v>
      </c>
      <c r="H545" s="179">
        <v>16</v>
      </c>
      <c r="I545" s="180"/>
      <c r="J545" s="181">
        <f>ROUND(I545*H545,2)</f>
        <v>0</v>
      </c>
      <c r="K545" s="177" t="s">
        <v>148</v>
      </c>
      <c r="L545" s="41"/>
      <c r="M545" s="182" t="s">
        <v>19</v>
      </c>
      <c r="N545" s="183" t="s">
        <v>40</v>
      </c>
      <c r="O545" s="66"/>
      <c r="P545" s="184">
        <f>O545*H545</f>
        <v>0</v>
      </c>
      <c r="Q545" s="184">
        <v>0</v>
      </c>
      <c r="R545" s="184">
        <f>Q545*H545</f>
        <v>0</v>
      </c>
      <c r="S545" s="184">
        <v>0</v>
      </c>
      <c r="T545" s="185">
        <f>S545*H545</f>
        <v>0</v>
      </c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R545" s="186" t="s">
        <v>204</v>
      </c>
      <c r="AT545" s="186" t="s">
        <v>144</v>
      </c>
      <c r="AU545" s="186" t="s">
        <v>79</v>
      </c>
      <c r="AY545" s="19" t="s">
        <v>140</v>
      </c>
      <c r="BE545" s="187">
        <f>IF(N545="základní",J545,0)</f>
        <v>0</v>
      </c>
      <c r="BF545" s="187">
        <f>IF(N545="snížená",J545,0)</f>
        <v>0</v>
      </c>
      <c r="BG545" s="187">
        <f>IF(N545="zákl. přenesená",J545,0)</f>
        <v>0</v>
      </c>
      <c r="BH545" s="187">
        <f>IF(N545="sníž. přenesená",J545,0)</f>
        <v>0</v>
      </c>
      <c r="BI545" s="187">
        <f>IF(N545="nulová",J545,0)</f>
        <v>0</v>
      </c>
      <c r="BJ545" s="19" t="s">
        <v>77</v>
      </c>
      <c r="BK545" s="187">
        <f>ROUND(I545*H545,2)</f>
        <v>0</v>
      </c>
      <c r="BL545" s="19" t="s">
        <v>204</v>
      </c>
      <c r="BM545" s="186" t="s">
        <v>626</v>
      </c>
    </row>
    <row r="546" spans="1:65" s="2" customFormat="1" ht="19.5">
      <c r="A546" s="36"/>
      <c r="B546" s="37"/>
      <c r="C546" s="38"/>
      <c r="D546" s="188" t="s">
        <v>152</v>
      </c>
      <c r="E546" s="38"/>
      <c r="F546" s="189" t="s">
        <v>627</v>
      </c>
      <c r="G546" s="38"/>
      <c r="H546" s="38"/>
      <c r="I546" s="190"/>
      <c r="J546" s="38"/>
      <c r="K546" s="38"/>
      <c r="L546" s="41"/>
      <c r="M546" s="191"/>
      <c r="N546" s="192"/>
      <c r="O546" s="66"/>
      <c r="P546" s="66"/>
      <c r="Q546" s="66"/>
      <c r="R546" s="66"/>
      <c r="S546" s="66"/>
      <c r="T546" s="67"/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T546" s="19" t="s">
        <v>152</v>
      </c>
      <c r="AU546" s="19" t="s">
        <v>79</v>
      </c>
    </row>
    <row r="547" spans="1:65" s="2" customFormat="1">
      <c r="A547" s="36"/>
      <c r="B547" s="37"/>
      <c r="C547" s="38"/>
      <c r="D547" s="193" t="s">
        <v>154</v>
      </c>
      <c r="E547" s="38"/>
      <c r="F547" s="194" t="s">
        <v>628</v>
      </c>
      <c r="G547" s="38"/>
      <c r="H547" s="38"/>
      <c r="I547" s="190"/>
      <c r="J547" s="38"/>
      <c r="K547" s="38"/>
      <c r="L547" s="41"/>
      <c r="M547" s="191"/>
      <c r="N547" s="192"/>
      <c r="O547" s="66"/>
      <c r="P547" s="66"/>
      <c r="Q547" s="66"/>
      <c r="R547" s="66"/>
      <c r="S547" s="66"/>
      <c r="T547" s="67"/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T547" s="19" t="s">
        <v>154</v>
      </c>
      <c r="AU547" s="19" t="s">
        <v>79</v>
      </c>
    </row>
    <row r="548" spans="1:65" s="13" customFormat="1">
      <c r="B548" s="195"/>
      <c r="C548" s="196"/>
      <c r="D548" s="188" t="s">
        <v>156</v>
      </c>
      <c r="E548" s="197" t="s">
        <v>19</v>
      </c>
      <c r="F548" s="198" t="s">
        <v>204</v>
      </c>
      <c r="G548" s="196"/>
      <c r="H548" s="199">
        <v>16</v>
      </c>
      <c r="I548" s="200"/>
      <c r="J548" s="196"/>
      <c r="K548" s="196"/>
      <c r="L548" s="201"/>
      <c r="M548" s="202"/>
      <c r="N548" s="203"/>
      <c r="O548" s="203"/>
      <c r="P548" s="203"/>
      <c r="Q548" s="203"/>
      <c r="R548" s="203"/>
      <c r="S548" s="203"/>
      <c r="T548" s="204"/>
      <c r="AT548" s="205" t="s">
        <v>156</v>
      </c>
      <c r="AU548" s="205" t="s">
        <v>79</v>
      </c>
      <c r="AV548" s="13" t="s">
        <v>79</v>
      </c>
      <c r="AW548" s="13" t="s">
        <v>31</v>
      </c>
      <c r="AX548" s="13" t="s">
        <v>77</v>
      </c>
      <c r="AY548" s="205" t="s">
        <v>140</v>
      </c>
    </row>
    <row r="549" spans="1:65" s="2" customFormat="1" ht="24.2" customHeight="1">
      <c r="A549" s="36"/>
      <c r="B549" s="37"/>
      <c r="C549" s="175" t="s">
        <v>629</v>
      </c>
      <c r="D549" s="175" t="s">
        <v>144</v>
      </c>
      <c r="E549" s="176" t="s">
        <v>630</v>
      </c>
      <c r="F549" s="177" t="s">
        <v>631</v>
      </c>
      <c r="G549" s="178" t="s">
        <v>147</v>
      </c>
      <c r="H549" s="179">
        <v>16</v>
      </c>
      <c r="I549" s="180"/>
      <c r="J549" s="181">
        <f>ROUND(I549*H549,2)</f>
        <v>0</v>
      </c>
      <c r="K549" s="177" t="s">
        <v>148</v>
      </c>
      <c r="L549" s="41"/>
      <c r="M549" s="182" t="s">
        <v>19</v>
      </c>
      <c r="N549" s="183" t="s">
        <v>40</v>
      </c>
      <c r="O549" s="66"/>
      <c r="P549" s="184">
        <f>O549*H549</f>
        <v>0</v>
      </c>
      <c r="Q549" s="184">
        <v>0</v>
      </c>
      <c r="R549" s="184">
        <f>Q549*H549</f>
        <v>0</v>
      </c>
      <c r="S549" s="184">
        <v>0</v>
      </c>
      <c r="T549" s="185">
        <f>S549*H549</f>
        <v>0</v>
      </c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R549" s="186" t="s">
        <v>204</v>
      </c>
      <c r="AT549" s="186" t="s">
        <v>144</v>
      </c>
      <c r="AU549" s="186" t="s">
        <v>79</v>
      </c>
      <c r="AY549" s="19" t="s">
        <v>140</v>
      </c>
      <c r="BE549" s="187">
        <f>IF(N549="základní",J549,0)</f>
        <v>0</v>
      </c>
      <c r="BF549" s="187">
        <f>IF(N549="snížená",J549,0)</f>
        <v>0</v>
      </c>
      <c r="BG549" s="187">
        <f>IF(N549="zákl. přenesená",J549,0)</f>
        <v>0</v>
      </c>
      <c r="BH549" s="187">
        <f>IF(N549="sníž. přenesená",J549,0)</f>
        <v>0</v>
      </c>
      <c r="BI549" s="187">
        <f>IF(N549="nulová",J549,0)</f>
        <v>0</v>
      </c>
      <c r="BJ549" s="19" t="s">
        <v>77</v>
      </c>
      <c r="BK549" s="187">
        <f>ROUND(I549*H549,2)</f>
        <v>0</v>
      </c>
      <c r="BL549" s="19" t="s">
        <v>204</v>
      </c>
      <c r="BM549" s="186" t="s">
        <v>632</v>
      </c>
    </row>
    <row r="550" spans="1:65" s="2" customFormat="1" ht="19.5">
      <c r="A550" s="36"/>
      <c r="B550" s="37"/>
      <c r="C550" s="38"/>
      <c r="D550" s="188" t="s">
        <v>152</v>
      </c>
      <c r="E550" s="38"/>
      <c r="F550" s="189" t="s">
        <v>633</v>
      </c>
      <c r="G550" s="38"/>
      <c r="H550" s="38"/>
      <c r="I550" s="190"/>
      <c r="J550" s="38"/>
      <c r="K550" s="38"/>
      <c r="L550" s="41"/>
      <c r="M550" s="191"/>
      <c r="N550" s="192"/>
      <c r="O550" s="66"/>
      <c r="P550" s="66"/>
      <c r="Q550" s="66"/>
      <c r="R550" s="66"/>
      <c r="S550" s="66"/>
      <c r="T550" s="67"/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T550" s="19" t="s">
        <v>152</v>
      </c>
      <c r="AU550" s="19" t="s">
        <v>79</v>
      </c>
    </row>
    <row r="551" spans="1:65" s="2" customFormat="1">
      <c r="A551" s="36"/>
      <c r="B551" s="37"/>
      <c r="C551" s="38"/>
      <c r="D551" s="193" t="s">
        <v>154</v>
      </c>
      <c r="E551" s="38"/>
      <c r="F551" s="194" t="s">
        <v>634</v>
      </c>
      <c r="G551" s="38"/>
      <c r="H551" s="38"/>
      <c r="I551" s="190"/>
      <c r="J551" s="38"/>
      <c r="K551" s="38"/>
      <c r="L551" s="41"/>
      <c r="M551" s="191"/>
      <c r="N551" s="192"/>
      <c r="O551" s="66"/>
      <c r="P551" s="66"/>
      <c r="Q551" s="66"/>
      <c r="R551" s="66"/>
      <c r="S551" s="66"/>
      <c r="T551" s="67"/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T551" s="19" t="s">
        <v>154</v>
      </c>
      <c r="AU551" s="19" t="s">
        <v>79</v>
      </c>
    </row>
    <row r="552" spans="1:65" s="13" customFormat="1">
      <c r="B552" s="195"/>
      <c r="C552" s="196"/>
      <c r="D552" s="188" t="s">
        <v>156</v>
      </c>
      <c r="E552" s="197" t="s">
        <v>19</v>
      </c>
      <c r="F552" s="198" t="s">
        <v>204</v>
      </c>
      <c r="G552" s="196"/>
      <c r="H552" s="199">
        <v>16</v>
      </c>
      <c r="I552" s="200"/>
      <c r="J552" s="196"/>
      <c r="K552" s="196"/>
      <c r="L552" s="201"/>
      <c r="M552" s="202"/>
      <c r="N552" s="203"/>
      <c r="O552" s="203"/>
      <c r="P552" s="203"/>
      <c r="Q552" s="203"/>
      <c r="R552" s="203"/>
      <c r="S552" s="203"/>
      <c r="T552" s="204"/>
      <c r="AT552" s="205" t="s">
        <v>156</v>
      </c>
      <c r="AU552" s="205" t="s">
        <v>79</v>
      </c>
      <c r="AV552" s="13" t="s">
        <v>79</v>
      </c>
      <c r="AW552" s="13" t="s">
        <v>31</v>
      </c>
      <c r="AX552" s="13" t="s">
        <v>77</v>
      </c>
      <c r="AY552" s="205" t="s">
        <v>140</v>
      </c>
    </row>
    <row r="553" spans="1:65" s="2" customFormat="1" ht="21.75" customHeight="1">
      <c r="A553" s="36"/>
      <c r="B553" s="37"/>
      <c r="C553" s="175" t="s">
        <v>635</v>
      </c>
      <c r="D553" s="175" t="s">
        <v>144</v>
      </c>
      <c r="E553" s="176" t="s">
        <v>636</v>
      </c>
      <c r="F553" s="177" t="s">
        <v>637</v>
      </c>
      <c r="G553" s="178" t="s">
        <v>166</v>
      </c>
      <c r="H553" s="179">
        <v>8.6999999999999993</v>
      </c>
      <c r="I553" s="180"/>
      <c r="J553" s="181">
        <f>ROUND(I553*H553,2)</f>
        <v>0</v>
      </c>
      <c r="K553" s="177" t="s">
        <v>148</v>
      </c>
      <c r="L553" s="41"/>
      <c r="M553" s="182" t="s">
        <v>19</v>
      </c>
      <c r="N553" s="183" t="s">
        <v>40</v>
      </c>
      <c r="O553" s="66"/>
      <c r="P553" s="184">
        <f>O553*H553</f>
        <v>0</v>
      </c>
      <c r="Q553" s="184">
        <v>5.0000000000000001E-4</v>
      </c>
      <c r="R553" s="184">
        <f>Q553*H553</f>
        <v>4.3499999999999997E-3</v>
      </c>
      <c r="S553" s="184">
        <v>0</v>
      </c>
      <c r="T553" s="185">
        <f>S553*H553</f>
        <v>0</v>
      </c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R553" s="186" t="s">
        <v>204</v>
      </c>
      <c r="AT553" s="186" t="s">
        <v>144</v>
      </c>
      <c r="AU553" s="186" t="s">
        <v>79</v>
      </c>
      <c r="AY553" s="19" t="s">
        <v>140</v>
      </c>
      <c r="BE553" s="187">
        <f>IF(N553="základní",J553,0)</f>
        <v>0</v>
      </c>
      <c r="BF553" s="187">
        <f>IF(N553="snížená",J553,0)</f>
        <v>0</v>
      </c>
      <c r="BG553" s="187">
        <f>IF(N553="zákl. přenesená",J553,0)</f>
        <v>0</v>
      </c>
      <c r="BH553" s="187">
        <f>IF(N553="sníž. přenesená",J553,0)</f>
        <v>0</v>
      </c>
      <c r="BI553" s="187">
        <f>IF(N553="nulová",J553,0)</f>
        <v>0</v>
      </c>
      <c r="BJ553" s="19" t="s">
        <v>77</v>
      </c>
      <c r="BK553" s="187">
        <f>ROUND(I553*H553,2)</f>
        <v>0</v>
      </c>
      <c r="BL553" s="19" t="s">
        <v>204</v>
      </c>
      <c r="BM553" s="186" t="s">
        <v>638</v>
      </c>
    </row>
    <row r="554" spans="1:65" s="2" customFormat="1" ht="19.5">
      <c r="A554" s="36"/>
      <c r="B554" s="37"/>
      <c r="C554" s="38"/>
      <c r="D554" s="188" t="s">
        <v>152</v>
      </c>
      <c r="E554" s="38"/>
      <c r="F554" s="189" t="s">
        <v>639</v>
      </c>
      <c r="G554" s="38"/>
      <c r="H554" s="38"/>
      <c r="I554" s="190"/>
      <c r="J554" s="38"/>
      <c r="K554" s="38"/>
      <c r="L554" s="41"/>
      <c r="M554" s="191"/>
      <c r="N554" s="192"/>
      <c r="O554" s="66"/>
      <c r="P554" s="66"/>
      <c r="Q554" s="66"/>
      <c r="R554" s="66"/>
      <c r="S554" s="66"/>
      <c r="T554" s="67"/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T554" s="19" t="s">
        <v>152</v>
      </c>
      <c r="AU554" s="19" t="s">
        <v>79</v>
      </c>
    </row>
    <row r="555" spans="1:65" s="2" customFormat="1">
      <c r="A555" s="36"/>
      <c r="B555" s="37"/>
      <c r="C555" s="38"/>
      <c r="D555" s="193" t="s">
        <v>154</v>
      </c>
      <c r="E555" s="38"/>
      <c r="F555" s="194" t="s">
        <v>640</v>
      </c>
      <c r="G555" s="38"/>
      <c r="H555" s="38"/>
      <c r="I555" s="190"/>
      <c r="J555" s="38"/>
      <c r="K555" s="38"/>
      <c r="L555" s="41"/>
      <c r="M555" s="191"/>
      <c r="N555" s="192"/>
      <c r="O555" s="66"/>
      <c r="P555" s="66"/>
      <c r="Q555" s="66"/>
      <c r="R555" s="66"/>
      <c r="S555" s="66"/>
      <c r="T555" s="67"/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T555" s="19" t="s">
        <v>154</v>
      </c>
      <c r="AU555" s="19" t="s">
        <v>79</v>
      </c>
    </row>
    <row r="556" spans="1:65" s="13" customFormat="1">
      <c r="B556" s="195"/>
      <c r="C556" s="196"/>
      <c r="D556" s="188" t="s">
        <v>156</v>
      </c>
      <c r="E556" s="197" t="s">
        <v>19</v>
      </c>
      <c r="F556" s="198" t="s">
        <v>641</v>
      </c>
      <c r="G556" s="196"/>
      <c r="H556" s="199">
        <v>6</v>
      </c>
      <c r="I556" s="200"/>
      <c r="J556" s="196"/>
      <c r="K556" s="196"/>
      <c r="L556" s="201"/>
      <c r="M556" s="202"/>
      <c r="N556" s="203"/>
      <c r="O556" s="203"/>
      <c r="P556" s="203"/>
      <c r="Q556" s="203"/>
      <c r="R556" s="203"/>
      <c r="S556" s="203"/>
      <c r="T556" s="204"/>
      <c r="AT556" s="205" t="s">
        <v>156</v>
      </c>
      <c r="AU556" s="205" t="s">
        <v>79</v>
      </c>
      <c r="AV556" s="13" t="s">
        <v>79</v>
      </c>
      <c r="AW556" s="13" t="s">
        <v>31</v>
      </c>
      <c r="AX556" s="13" t="s">
        <v>69</v>
      </c>
      <c r="AY556" s="205" t="s">
        <v>140</v>
      </c>
    </row>
    <row r="557" spans="1:65" s="14" customFormat="1">
      <c r="B557" s="206"/>
      <c r="C557" s="207"/>
      <c r="D557" s="188" t="s">
        <v>156</v>
      </c>
      <c r="E557" s="208" t="s">
        <v>19</v>
      </c>
      <c r="F557" s="209" t="s">
        <v>158</v>
      </c>
      <c r="G557" s="207"/>
      <c r="H557" s="210">
        <v>6</v>
      </c>
      <c r="I557" s="211"/>
      <c r="J557" s="207"/>
      <c r="K557" s="207"/>
      <c r="L557" s="212"/>
      <c r="M557" s="213"/>
      <c r="N557" s="214"/>
      <c r="O557" s="214"/>
      <c r="P557" s="214"/>
      <c r="Q557" s="214"/>
      <c r="R557" s="214"/>
      <c r="S557" s="214"/>
      <c r="T557" s="215"/>
      <c r="AT557" s="216" t="s">
        <v>156</v>
      </c>
      <c r="AU557" s="216" t="s">
        <v>79</v>
      </c>
      <c r="AV557" s="14" t="s">
        <v>150</v>
      </c>
      <c r="AW557" s="14" t="s">
        <v>31</v>
      </c>
      <c r="AX557" s="14" t="s">
        <v>69</v>
      </c>
      <c r="AY557" s="216" t="s">
        <v>140</v>
      </c>
    </row>
    <row r="558" spans="1:65" s="13" customFormat="1">
      <c r="B558" s="195"/>
      <c r="C558" s="196"/>
      <c r="D558" s="188" t="s">
        <v>156</v>
      </c>
      <c r="E558" s="197" t="s">
        <v>19</v>
      </c>
      <c r="F558" s="198" t="s">
        <v>642</v>
      </c>
      <c r="G558" s="196"/>
      <c r="H558" s="199">
        <v>2.7</v>
      </c>
      <c r="I558" s="200"/>
      <c r="J558" s="196"/>
      <c r="K558" s="196"/>
      <c r="L558" s="201"/>
      <c r="M558" s="202"/>
      <c r="N558" s="203"/>
      <c r="O558" s="203"/>
      <c r="P558" s="203"/>
      <c r="Q558" s="203"/>
      <c r="R558" s="203"/>
      <c r="S558" s="203"/>
      <c r="T558" s="204"/>
      <c r="AT558" s="205" t="s">
        <v>156</v>
      </c>
      <c r="AU558" s="205" t="s">
        <v>79</v>
      </c>
      <c r="AV558" s="13" t="s">
        <v>79</v>
      </c>
      <c r="AW558" s="13" t="s">
        <v>31</v>
      </c>
      <c r="AX558" s="13" t="s">
        <v>69</v>
      </c>
      <c r="AY558" s="205" t="s">
        <v>140</v>
      </c>
    </row>
    <row r="559" spans="1:65" s="14" customFormat="1">
      <c r="B559" s="206"/>
      <c r="C559" s="207"/>
      <c r="D559" s="188" t="s">
        <v>156</v>
      </c>
      <c r="E559" s="208" t="s">
        <v>19</v>
      </c>
      <c r="F559" s="209" t="s">
        <v>158</v>
      </c>
      <c r="G559" s="207"/>
      <c r="H559" s="210">
        <v>2.7</v>
      </c>
      <c r="I559" s="211"/>
      <c r="J559" s="207"/>
      <c r="K559" s="207"/>
      <c r="L559" s="212"/>
      <c r="M559" s="213"/>
      <c r="N559" s="214"/>
      <c r="O559" s="214"/>
      <c r="P559" s="214"/>
      <c r="Q559" s="214"/>
      <c r="R559" s="214"/>
      <c r="S559" s="214"/>
      <c r="T559" s="215"/>
      <c r="AT559" s="216" t="s">
        <v>156</v>
      </c>
      <c r="AU559" s="216" t="s">
        <v>79</v>
      </c>
      <c r="AV559" s="14" t="s">
        <v>150</v>
      </c>
      <c r="AW559" s="14" t="s">
        <v>31</v>
      </c>
      <c r="AX559" s="14" t="s">
        <v>69</v>
      </c>
      <c r="AY559" s="216" t="s">
        <v>140</v>
      </c>
    </row>
    <row r="560" spans="1:65" s="15" customFormat="1">
      <c r="B560" s="217"/>
      <c r="C560" s="218"/>
      <c r="D560" s="188" t="s">
        <v>156</v>
      </c>
      <c r="E560" s="219" t="s">
        <v>19</v>
      </c>
      <c r="F560" s="220" t="s">
        <v>171</v>
      </c>
      <c r="G560" s="218"/>
      <c r="H560" s="221">
        <v>8.6999999999999993</v>
      </c>
      <c r="I560" s="222"/>
      <c r="J560" s="218"/>
      <c r="K560" s="218"/>
      <c r="L560" s="223"/>
      <c r="M560" s="224"/>
      <c r="N560" s="225"/>
      <c r="O560" s="225"/>
      <c r="P560" s="225"/>
      <c r="Q560" s="225"/>
      <c r="R560" s="225"/>
      <c r="S560" s="225"/>
      <c r="T560" s="226"/>
      <c r="AT560" s="227" t="s">
        <v>156</v>
      </c>
      <c r="AU560" s="227" t="s">
        <v>79</v>
      </c>
      <c r="AV560" s="15" t="s">
        <v>149</v>
      </c>
      <c r="AW560" s="15" t="s">
        <v>31</v>
      </c>
      <c r="AX560" s="15" t="s">
        <v>77</v>
      </c>
      <c r="AY560" s="227" t="s">
        <v>140</v>
      </c>
    </row>
    <row r="561" spans="1:65" s="2" customFormat="1" ht="24.2" customHeight="1">
      <c r="A561" s="36"/>
      <c r="B561" s="37"/>
      <c r="C561" s="175" t="s">
        <v>643</v>
      </c>
      <c r="D561" s="175" t="s">
        <v>144</v>
      </c>
      <c r="E561" s="176" t="s">
        <v>644</v>
      </c>
      <c r="F561" s="177" t="s">
        <v>645</v>
      </c>
      <c r="G561" s="178" t="s">
        <v>244</v>
      </c>
      <c r="H561" s="179">
        <v>0.314</v>
      </c>
      <c r="I561" s="180"/>
      <c r="J561" s="181">
        <f>ROUND(I561*H561,2)</f>
        <v>0</v>
      </c>
      <c r="K561" s="177" t="s">
        <v>148</v>
      </c>
      <c r="L561" s="41"/>
      <c r="M561" s="182" t="s">
        <v>19</v>
      </c>
      <c r="N561" s="183" t="s">
        <v>40</v>
      </c>
      <c r="O561" s="66"/>
      <c r="P561" s="184">
        <f>O561*H561</f>
        <v>0</v>
      </c>
      <c r="Q561" s="184">
        <v>0</v>
      </c>
      <c r="R561" s="184">
        <f>Q561*H561</f>
        <v>0</v>
      </c>
      <c r="S561" s="184">
        <v>0</v>
      </c>
      <c r="T561" s="185">
        <f>S561*H561</f>
        <v>0</v>
      </c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R561" s="186" t="s">
        <v>204</v>
      </c>
      <c r="AT561" s="186" t="s">
        <v>144</v>
      </c>
      <c r="AU561" s="186" t="s">
        <v>79</v>
      </c>
      <c r="AY561" s="19" t="s">
        <v>140</v>
      </c>
      <c r="BE561" s="187">
        <f>IF(N561="základní",J561,0)</f>
        <v>0</v>
      </c>
      <c r="BF561" s="187">
        <f>IF(N561="snížená",J561,0)</f>
        <v>0</v>
      </c>
      <c r="BG561" s="187">
        <f>IF(N561="zákl. přenesená",J561,0)</f>
        <v>0</v>
      </c>
      <c r="BH561" s="187">
        <f>IF(N561="sníž. přenesená",J561,0)</f>
        <v>0</v>
      </c>
      <c r="BI561" s="187">
        <f>IF(N561="nulová",J561,0)</f>
        <v>0</v>
      </c>
      <c r="BJ561" s="19" t="s">
        <v>77</v>
      </c>
      <c r="BK561" s="187">
        <f>ROUND(I561*H561,2)</f>
        <v>0</v>
      </c>
      <c r="BL561" s="19" t="s">
        <v>204</v>
      </c>
      <c r="BM561" s="186" t="s">
        <v>646</v>
      </c>
    </row>
    <row r="562" spans="1:65" s="2" customFormat="1" ht="29.25">
      <c r="A562" s="36"/>
      <c r="B562" s="37"/>
      <c r="C562" s="38"/>
      <c r="D562" s="188" t="s">
        <v>152</v>
      </c>
      <c r="E562" s="38"/>
      <c r="F562" s="189" t="s">
        <v>647</v>
      </c>
      <c r="G562" s="38"/>
      <c r="H562" s="38"/>
      <c r="I562" s="190"/>
      <c r="J562" s="38"/>
      <c r="K562" s="38"/>
      <c r="L562" s="41"/>
      <c r="M562" s="191"/>
      <c r="N562" s="192"/>
      <c r="O562" s="66"/>
      <c r="P562" s="66"/>
      <c r="Q562" s="66"/>
      <c r="R562" s="66"/>
      <c r="S562" s="66"/>
      <c r="T562" s="67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T562" s="19" t="s">
        <v>152</v>
      </c>
      <c r="AU562" s="19" t="s">
        <v>79</v>
      </c>
    </row>
    <row r="563" spans="1:65" s="2" customFormat="1">
      <c r="A563" s="36"/>
      <c r="B563" s="37"/>
      <c r="C563" s="38"/>
      <c r="D563" s="193" t="s">
        <v>154</v>
      </c>
      <c r="E563" s="38"/>
      <c r="F563" s="194" t="s">
        <v>648</v>
      </c>
      <c r="G563" s="38"/>
      <c r="H563" s="38"/>
      <c r="I563" s="190"/>
      <c r="J563" s="38"/>
      <c r="K563" s="38"/>
      <c r="L563" s="41"/>
      <c r="M563" s="191"/>
      <c r="N563" s="192"/>
      <c r="O563" s="66"/>
      <c r="P563" s="66"/>
      <c r="Q563" s="66"/>
      <c r="R563" s="66"/>
      <c r="S563" s="66"/>
      <c r="T563" s="67"/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T563" s="19" t="s">
        <v>154</v>
      </c>
      <c r="AU563" s="19" t="s">
        <v>79</v>
      </c>
    </row>
    <row r="564" spans="1:65" s="2" customFormat="1" ht="24.2" customHeight="1">
      <c r="A564" s="36"/>
      <c r="B564" s="37"/>
      <c r="C564" s="175" t="s">
        <v>649</v>
      </c>
      <c r="D564" s="175" t="s">
        <v>144</v>
      </c>
      <c r="E564" s="176" t="s">
        <v>650</v>
      </c>
      <c r="F564" s="177" t="s">
        <v>651</v>
      </c>
      <c r="G564" s="178" t="s">
        <v>244</v>
      </c>
      <c r="H564" s="179">
        <v>0.314</v>
      </c>
      <c r="I564" s="180"/>
      <c r="J564" s="181">
        <f>ROUND(I564*H564,2)</f>
        <v>0</v>
      </c>
      <c r="K564" s="177" t="s">
        <v>148</v>
      </c>
      <c r="L564" s="41"/>
      <c r="M564" s="182" t="s">
        <v>19</v>
      </c>
      <c r="N564" s="183" t="s">
        <v>40</v>
      </c>
      <c r="O564" s="66"/>
      <c r="P564" s="184">
        <f>O564*H564</f>
        <v>0</v>
      </c>
      <c r="Q564" s="184">
        <v>0</v>
      </c>
      <c r="R564" s="184">
        <f>Q564*H564</f>
        <v>0</v>
      </c>
      <c r="S564" s="184">
        <v>0</v>
      </c>
      <c r="T564" s="185">
        <f>S564*H564</f>
        <v>0</v>
      </c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R564" s="186" t="s">
        <v>204</v>
      </c>
      <c r="AT564" s="186" t="s">
        <v>144</v>
      </c>
      <c r="AU564" s="186" t="s">
        <v>79</v>
      </c>
      <c r="AY564" s="19" t="s">
        <v>140</v>
      </c>
      <c r="BE564" s="187">
        <f>IF(N564="základní",J564,0)</f>
        <v>0</v>
      </c>
      <c r="BF564" s="187">
        <f>IF(N564="snížená",J564,0)</f>
        <v>0</v>
      </c>
      <c r="BG564" s="187">
        <f>IF(N564="zákl. přenesená",J564,0)</f>
        <v>0</v>
      </c>
      <c r="BH564" s="187">
        <f>IF(N564="sníž. přenesená",J564,0)</f>
        <v>0</v>
      </c>
      <c r="BI564" s="187">
        <f>IF(N564="nulová",J564,0)</f>
        <v>0</v>
      </c>
      <c r="BJ564" s="19" t="s">
        <v>77</v>
      </c>
      <c r="BK564" s="187">
        <f>ROUND(I564*H564,2)</f>
        <v>0</v>
      </c>
      <c r="BL564" s="19" t="s">
        <v>204</v>
      </c>
      <c r="BM564" s="186" t="s">
        <v>652</v>
      </c>
    </row>
    <row r="565" spans="1:65" s="2" customFormat="1" ht="29.25">
      <c r="A565" s="36"/>
      <c r="B565" s="37"/>
      <c r="C565" s="38"/>
      <c r="D565" s="188" t="s">
        <v>152</v>
      </c>
      <c r="E565" s="38"/>
      <c r="F565" s="189" t="s">
        <v>653</v>
      </c>
      <c r="G565" s="38"/>
      <c r="H565" s="38"/>
      <c r="I565" s="190"/>
      <c r="J565" s="38"/>
      <c r="K565" s="38"/>
      <c r="L565" s="41"/>
      <c r="M565" s="191"/>
      <c r="N565" s="192"/>
      <c r="O565" s="66"/>
      <c r="P565" s="66"/>
      <c r="Q565" s="66"/>
      <c r="R565" s="66"/>
      <c r="S565" s="66"/>
      <c r="T565" s="67"/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T565" s="19" t="s">
        <v>152</v>
      </c>
      <c r="AU565" s="19" t="s">
        <v>79</v>
      </c>
    </row>
    <row r="566" spans="1:65" s="2" customFormat="1">
      <c r="A566" s="36"/>
      <c r="B566" s="37"/>
      <c r="C566" s="38"/>
      <c r="D566" s="193" t="s">
        <v>154</v>
      </c>
      <c r="E566" s="38"/>
      <c r="F566" s="194" t="s">
        <v>654</v>
      </c>
      <c r="G566" s="38"/>
      <c r="H566" s="38"/>
      <c r="I566" s="190"/>
      <c r="J566" s="38"/>
      <c r="K566" s="38"/>
      <c r="L566" s="41"/>
      <c r="M566" s="191"/>
      <c r="N566" s="192"/>
      <c r="O566" s="66"/>
      <c r="P566" s="66"/>
      <c r="Q566" s="66"/>
      <c r="R566" s="66"/>
      <c r="S566" s="66"/>
      <c r="T566" s="67"/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T566" s="19" t="s">
        <v>154</v>
      </c>
      <c r="AU566" s="19" t="s">
        <v>79</v>
      </c>
    </row>
    <row r="567" spans="1:65" s="12" customFormat="1" ht="22.9" customHeight="1">
      <c r="B567" s="159"/>
      <c r="C567" s="160"/>
      <c r="D567" s="161" t="s">
        <v>68</v>
      </c>
      <c r="E567" s="173" t="s">
        <v>655</v>
      </c>
      <c r="F567" s="173" t="s">
        <v>656</v>
      </c>
      <c r="G567" s="160"/>
      <c r="H567" s="160"/>
      <c r="I567" s="163"/>
      <c r="J567" s="174">
        <f>BK567</f>
        <v>0</v>
      </c>
      <c r="K567" s="160"/>
      <c r="L567" s="165"/>
      <c r="M567" s="166"/>
      <c r="N567" s="167"/>
      <c r="O567" s="167"/>
      <c r="P567" s="168">
        <f>SUM(P568:P577)</f>
        <v>0</v>
      </c>
      <c r="Q567" s="167"/>
      <c r="R567" s="168">
        <f>SUM(R568:R577)</f>
        <v>5.7599999999999995E-3</v>
      </c>
      <c r="S567" s="167"/>
      <c r="T567" s="169">
        <f>SUM(T568:T577)</f>
        <v>0</v>
      </c>
      <c r="AR567" s="170" t="s">
        <v>79</v>
      </c>
      <c r="AT567" s="171" t="s">
        <v>68</v>
      </c>
      <c r="AU567" s="171" t="s">
        <v>77</v>
      </c>
      <c r="AY567" s="170" t="s">
        <v>140</v>
      </c>
      <c r="BK567" s="172">
        <f>SUM(BK568:BK577)</f>
        <v>0</v>
      </c>
    </row>
    <row r="568" spans="1:65" s="2" customFormat="1" ht="24.2" customHeight="1">
      <c r="A568" s="36"/>
      <c r="B568" s="37"/>
      <c r="C568" s="175" t="s">
        <v>657</v>
      </c>
      <c r="D568" s="175" t="s">
        <v>144</v>
      </c>
      <c r="E568" s="176" t="s">
        <v>658</v>
      </c>
      <c r="F568" s="177" t="s">
        <v>659</v>
      </c>
      <c r="G568" s="178" t="s">
        <v>147</v>
      </c>
      <c r="H568" s="179">
        <v>12</v>
      </c>
      <c r="I568" s="180"/>
      <c r="J568" s="181">
        <f>ROUND(I568*H568,2)</f>
        <v>0</v>
      </c>
      <c r="K568" s="177" t="s">
        <v>148</v>
      </c>
      <c r="L568" s="41"/>
      <c r="M568" s="182" t="s">
        <v>19</v>
      </c>
      <c r="N568" s="183" t="s">
        <v>40</v>
      </c>
      <c r="O568" s="66"/>
      <c r="P568" s="184">
        <f>O568*H568</f>
        <v>0</v>
      </c>
      <c r="Q568" s="184">
        <v>2.0000000000000001E-4</v>
      </c>
      <c r="R568" s="184">
        <f>Q568*H568</f>
        <v>2.4000000000000002E-3</v>
      </c>
      <c r="S568" s="184">
        <v>0</v>
      </c>
      <c r="T568" s="185">
        <f>S568*H568</f>
        <v>0</v>
      </c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R568" s="186" t="s">
        <v>204</v>
      </c>
      <c r="AT568" s="186" t="s">
        <v>144</v>
      </c>
      <c r="AU568" s="186" t="s">
        <v>79</v>
      </c>
      <c r="AY568" s="19" t="s">
        <v>140</v>
      </c>
      <c r="BE568" s="187">
        <f>IF(N568="základní",J568,0)</f>
        <v>0</v>
      </c>
      <c r="BF568" s="187">
        <f>IF(N568="snížená",J568,0)</f>
        <v>0</v>
      </c>
      <c r="BG568" s="187">
        <f>IF(N568="zákl. přenesená",J568,0)</f>
        <v>0</v>
      </c>
      <c r="BH568" s="187">
        <f>IF(N568="sníž. přenesená",J568,0)</f>
        <v>0</v>
      </c>
      <c r="BI568" s="187">
        <f>IF(N568="nulová",J568,0)</f>
        <v>0</v>
      </c>
      <c r="BJ568" s="19" t="s">
        <v>77</v>
      </c>
      <c r="BK568" s="187">
        <f>ROUND(I568*H568,2)</f>
        <v>0</v>
      </c>
      <c r="BL568" s="19" t="s">
        <v>204</v>
      </c>
      <c r="BM568" s="186" t="s">
        <v>660</v>
      </c>
    </row>
    <row r="569" spans="1:65" s="2" customFormat="1" ht="19.5">
      <c r="A569" s="36"/>
      <c r="B569" s="37"/>
      <c r="C569" s="38"/>
      <c r="D569" s="188" t="s">
        <v>152</v>
      </c>
      <c r="E569" s="38"/>
      <c r="F569" s="189" t="s">
        <v>661</v>
      </c>
      <c r="G569" s="38"/>
      <c r="H569" s="38"/>
      <c r="I569" s="190"/>
      <c r="J569" s="38"/>
      <c r="K569" s="38"/>
      <c r="L569" s="41"/>
      <c r="M569" s="191"/>
      <c r="N569" s="192"/>
      <c r="O569" s="66"/>
      <c r="P569" s="66"/>
      <c r="Q569" s="66"/>
      <c r="R569" s="66"/>
      <c r="S569" s="66"/>
      <c r="T569" s="67"/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T569" s="19" t="s">
        <v>152</v>
      </c>
      <c r="AU569" s="19" t="s">
        <v>79</v>
      </c>
    </row>
    <row r="570" spans="1:65" s="2" customFormat="1">
      <c r="A570" s="36"/>
      <c r="B570" s="37"/>
      <c r="C570" s="38"/>
      <c r="D570" s="193" t="s">
        <v>154</v>
      </c>
      <c r="E570" s="38"/>
      <c r="F570" s="194" t="s">
        <v>662</v>
      </c>
      <c r="G570" s="38"/>
      <c r="H570" s="38"/>
      <c r="I570" s="190"/>
      <c r="J570" s="38"/>
      <c r="K570" s="38"/>
      <c r="L570" s="41"/>
      <c r="M570" s="191"/>
      <c r="N570" s="192"/>
      <c r="O570" s="66"/>
      <c r="P570" s="66"/>
      <c r="Q570" s="66"/>
      <c r="R570" s="66"/>
      <c r="S570" s="66"/>
      <c r="T570" s="67"/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T570" s="19" t="s">
        <v>154</v>
      </c>
      <c r="AU570" s="19" t="s">
        <v>79</v>
      </c>
    </row>
    <row r="571" spans="1:65" s="13" customFormat="1">
      <c r="B571" s="195"/>
      <c r="C571" s="196"/>
      <c r="D571" s="188" t="s">
        <v>156</v>
      </c>
      <c r="E571" s="197" t="s">
        <v>19</v>
      </c>
      <c r="F571" s="198" t="s">
        <v>663</v>
      </c>
      <c r="G571" s="196"/>
      <c r="H571" s="199">
        <v>12</v>
      </c>
      <c r="I571" s="200"/>
      <c r="J571" s="196"/>
      <c r="K571" s="196"/>
      <c r="L571" s="201"/>
      <c r="M571" s="202"/>
      <c r="N571" s="203"/>
      <c r="O571" s="203"/>
      <c r="P571" s="203"/>
      <c r="Q571" s="203"/>
      <c r="R571" s="203"/>
      <c r="S571" s="203"/>
      <c r="T571" s="204"/>
      <c r="AT571" s="205" t="s">
        <v>156</v>
      </c>
      <c r="AU571" s="205" t="s">
        <v>79</v>
      </c>
      <c r="AV571" s="13" t="s">
        <v>79</v>
      </c>
      <c r="AW571" s="13" t="s">
        <v>31</v>
      </c>
      <c r="AX571" s="13" t="s">
        <v>69</v>
      </c>
      <c r="AY571" s="205" t="s">
        <v>140</v>
      </c>
    </row>
    <row r="572" spans="1:65" s="14" customFormat="1">
      <c r="B572" s="206"/>
      <c r="C572" s="207"/>
      <c r="D572" s="188" t="s">
        <v>156</v>
      </c>
      <c r="E572" s="208" t="s">
        <v>19</v>
      </c>
      <c r="F572" s="209" t="s">
        <v>158</v>
      </c>
      <c r="G572" s="207"/>
      <c r="H572" s="210">
        <v>12</v>
      </c>
      <c r="I572" s="211"/>
      <c r="J572" s="207"/>
      <c r="K572" s="207"/>
      <c r="L572" s="212"/>
      <c r="M572" s="213"/>
      <c r="N572" s="214"/>
      <c r="O572" s="214"/>
      <c r="P572" s="214"/>
      <c r="Q572" s="214"/>
      <c r="R572" s="214"/>
      <c r="S572" s="214"/>
      <c r="T572" s="215"/>
      <c r="AT572" s="216" t="s">
        <v>156</v>
      </c>
      <c r="AU572" s="216" t="s">
        <v>79</v>
      </c>
      <c r="AV572" s="14" t="s">
        <v>150</v>
      </c>
      <c r="AW572" s="14" t="s">
        <v>31</v>
      </c>
      <c r="AX572" s="14" t="s">
        <v>77</v>
      </c>
      <c r="AY572" s="216" t="s">
        <v>140</v>
      </c>
    </row>
    <row r="573" spans="1:65" s="2" customFormat="1" ht="33" customHeight="1">
      <c r="A573" s="36"/>
      <c r="B573" s="37"/>
      <c r="C573" s="175" t="s">
        <v>664</v>
      </c>
      <c r="D573" s="175" t="s">
        <v>144</v>
      </c>
      <c r="E573" s="176" t="s">
        <v>665</v>
      </c>
      <c r="F573" s="177" t="s">
        <v>666</v>
      </c>
      <c r="G573" s="178" t="s">
        <v>147</v>
      </c>
      <c r="H573" s="179">
        <v>12</v>
      </c>
      <c r="I573" s="180"/>
      <c r="J573" s="181">
        <f>ROUND(I573*H573,2)</f>
        <v>0</v>
      </c>
      <c r="K573" s="177" t="s">
        <v>148</v>
      </c>
      <c r="L573" s="41"/>
      <c r="M573" s="182" t="s">
        <v>19</v>
      </c>
      <c r="N573" s="183" t="s">
        <v>40</v>
      </c>
      <c r="O573" s="66"/>
      <c r="P573" s="184">
        <f>O573*H573</f>
        <v>0</v>
      </c>
      <c r="Q573" s="184">
        <v>2.7999999999999998E-4</v>
      </c>
      <c r="R573" s="184">
        <f>Q573*H573</f>
        <v>3.3599999999999997E-3</v>
      </c>
      <c r="S573" s="184">
        <v>0</v>
      </c>
      <c r="T573" s="185">
        <f>S573*H573</f>
        <v>0</v>
      </c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R573" s="186" t="s">
        <v>204</v>
      </c>
      <c r="AT573" s="186" t="s">
        <v>144</v>
      </c>
      <c r="AU573" s="186" t="s">
        <v>79</v>
      </c>
      <c r="AY573" s="19" t="s">
        <v>140</v>
      </c>
      <c r="BE573" s="187">
        <f>IF(N573="základní",J573,0)</f>
        <v>0</v>
      </c>
      <c r="BF573" s="187">
        <f>IF(N573="snížená",J573,0)</f>
        <v>0</v>
      </c>
      <c r="BG573" s="187">
        <f>IF(N573="zákl. přenesená",J573,0)</f>
        <v>0</v>
      </c>
      <c r="BH573" s="187">
        <f>IF(N573="sníž. přenesená",J573,0)</f>
        <v>0</v>
      </c>
      <c r="BI573" s="187">
        <f>IF(N573="nulová",J573,0)</f>
        <v>0</v>
      </c>
      <c r="BJ573" s="19" t="s">
        <v>77</v>
      </c>
      <c r="BK573" s="187">
        <f>ROUND(I573*H573,2)</f>
        <v>0</v>
      </c>
      <c r="BL573" s="19" t="s">
        <v>204</v>
      </c>
      <c r="BM573" s="186" t="s">
        <v>667</v>
      </c>
    </row>
    <row r="574" spans="1:65" s="2" customFormat="1" ht="29.25">
      <c r="A574" s="36"/>
      <c r="B574" s="37"/>
      <c r="C574" s="38"/>
      <c r="D574" s="188" t="s">
        <v>152</v>
      </c>
      <c r="E574" s="38"/>
      <c r="F574" s="189" t="s">
        <v>668</v>
      </c>
      <c r="G574" s="38"/>
      <c r="H574" s="38"/>
      <c r="I574" s="190"/>
      <c r="J574" s="38"/>
      <c r="K574" s="38"/>
      <c r="L574" s="41"/>
      <c r="M574" s="191"/>
      <c r="N574" s="192"/>
      <c r="O574" s="66"/>
      <c r="P574" s="66"/>
      <c r="Q574" s="66"/>
      <c r="R574" s="66"/>
      <c r="S574" s="66"/>
      <c r="T574" s="67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T574" s="19" t="s">
        <v>152</v>
      </c>
      <c r="AU574" s="19" t="s">
        <v>79</v>
      </c>
    </row>
    <row r="575" spans="1:65" s="2" customFormat="1">
      <c r="A575" s="36"/>
      <c r="B575" s="37"/>
      <c r="C575" s="38"/>
      <c r="D575" s="193" t="s">
        <v>154</v>
      </c>
      <c r="E575" s="38"/>
      <c r="F575" s="194" t="s">
        <v>669</v>
      </c>
      <c r="G575" s="38"/>
      <c r="H575" s="38"/>
      <c r="I575" s="190"/>
      <c r="J575" s="38"/>
      <c r="K575" s="38"/>
      <c r="L575" s="41"/>
      <c r="M575" s="191"/>
      <c r="N575" s="192"/>
      <c r="O575" s="66"/>
      <c r="P575" s="66"/>
      <c r="Q575" s="66"/>
      <c r="R575" s="66"/>
      <c r="S575" s="66"/>
      <c r="T575" s="67"/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T575" s="19" t="s">
        <v>154</v>
      </c>
      <c r="AU575" s="19" t="s">
        <v>79</v>
      </c>
    </row>
    <row r="576" spans="1:65" s="13" customFormat="1">
      <c r="B576" s="195"/>
      <c r="C576" s="196"/>
      <c r="D576" s="188" t="s">
        <v>156</v>
      </c>
      <c r="E576" s="197" t="s">
        <v>19</v>
      </c>
      <c r="F576" s="198" t="s">
        <v>663</v>
      </c>
      <c r="G576" s="196"/>
      <c r="H576" s="199">
        <v>12</v>
      </c>
      <c r="I576" s="200"/>
      <c r="J576" s="196"/>
      <c r="K576" s="196"/>
      <c r="L576" s="201"/>
      <c r="M576" s="202"/>
      <c r="N576" s="203"/>
      <c r="O576" s="203"/>
      <c r="P576" s="203"/>
      <c r="Q576" s="203"/>
      <c r="R576" s="203"/>
      <c r="S576" s="203"/>
      <c r="T576" s="204"/>
      <c r="AT576" s="205" t="s">
        <v>156</v>
      </c>
      <c r="AU576" s="205" t="s">
        <v>79</v>
      </c>
      <c r="AV576" s="13" t="s">
        <v>79</v>
      </c>
      <c r="AW576" s="13" t="s">
        <v>31</v>
      </c>
      <c r="AX576" s="13" t="s">
        <v>69</v>
      </c>
      <c r="AY576" s="205" t="s">
        <v>140</v>
      </c>
    </row>
    <row r="577" spans="1:51" s="14" customFormat="1">
      <c r="B577" s="206"/>
      <c r="C577" s="207"/>
      <c r="D577" s="188" t="s">
        <v>156</v>
      </c>
      <c r="E577" s="208" t="s">
        <v>19</v>
      </c>
      <c r="F577" s="209" t="s">
        <v>158</v>
      </c>
      <c r="G577" s="207"/>
      <c r="H577" s="210">
        <v>12</v>
      </c>
      <c r="I577" s="211"/>
      <c r="J577" s="207"/>
      <c r="K577" s="207"/>
      <c r="L577" s="212"/>
      <c r="M577" s="248"/>
      <c r="N577" s="249"/>
      <c r="O577" s="249"/>
      <c r="P577" s="249"/>
      <c r="Q577" s="249"/>
      <c r="R577" s="249"/>
      <c r="S577" s="249"/>
      <c r="T577" s="250"/>
      <c r="AT577" s="216" t="s">
        <v>156</v>
      </c>
      <c r="AU577" s="216" t="s">
        <v>79</v>
      </c>
      <c r="AV577" s="14" t="s">
        <v>150</v>
      </c>
      <c r="AW577" s="14" t="s">
        <v>31</v>
      </c>
      <c r="AX577" s="14" t="s">
        <v>77</v>
      </c>
      <c r="AY577" s="216" t="s">
        <v>140</v>
      </c>
    </row>
    <row r="578" spans="1:51" s="2" customFormat="1" ht="6.95" customHeight="1">
      <c r="A578" s="36"/>
      <c r="B578" s="49"/>
      <c r="C578" s="50"/>
      <c r="D578" s="50"/>
      <c r="E578" s="50"/>
      <c r="F578" s="50"/>
      <c r="G578" s="50"/>
      <c r="H578" s="50"/>
      <c r="I578" s="50"/>
      <c r="J578" s="50"/>
      <c r="K578" s="50"/>
      <c r="L578" s="41"/>
      <c r="M578" s="36"/>
      <c r="O578" s="36"/>
      <c r="P578" s="36"/>
      <c r="Q578" s="36"/>
      <c r="R578" s="36"/>
      <c r="S578" s="36"/>
      <c r="T578" s="36"/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</row>
  </sheetData>
  <sheetProtection algorithmName="SHA-512" hashValue="9eV157lSVG8b/H7ZkygKqnXdzofzvqlhZEs6waJoCKGq3JodkXaycZ25jhTLhQlh13/SVCmoTM4TatMshVDM2Q==" saltValue="1vXbYCnOMVwgEMOlUdwV9mVsnEgSmDhXPU9h424wnF5dgEGjL/Ln/USKgJZCjMQp9ZWOND1/RQ0MYZMYPqewdA==" spinCount="100000" sheet="1" objects="1" scenarios="1" formatColumns="0" formatRows="0" autoFilter="0"/>
  <autoFilter ref="C110:K577" xr:uid="{00000000-0009-0000-0000-000001000000}"/>
  <mergeCells count="9">
    <mergeCell ref="E50:H50"/>
    <mergeCell ref="E101:H101"/>
    <mergeCell ref="E103:H103"/>
    <mergeCell ref="L2:V2"/>
    <mergeCell ref="E7:H7"/>
    <mergeCell ref="E9:H9"/>
    <mergeCell ref="E18:H18"/>
    <mergeCell ref="E27:H27"/>
    <mergeCell ref="E48:H48"/>
  </mergeCells>
  <hyperlinks>
    <hyperlink ref="F117" r:id="rId1" xr:uid="{00000000-0004-0000-0100-000000000000}"/>
    <hyperlink ref="F122" r:id="rId2" xr:uid="{00000000-0004-0000-0100-000001000000}"/>
    <hyperlink ref="F127" r:id="rId3" xr:uid="{00000000-0004-0000-0100-000002000000}"/>
    <hyperlink ref="F134" r:id="rId4" xr:uid="{00000000-0004-0000-0100-000003000000}"/>
    <hyperlink ref="F141" r:id="rId5" xr:uid="{00000000-0004-0000-0100-000004000000}"/>
    <hyperlink ref="F147" r:id="rId6" xr:uid="{00000000-0004-0000-0100-000005000000}"/>
    <hyperlink ref="F155" r:id="rId7" xr:uid="{00000000-0004-0000-0100-000006000000}"/>
    <hyperlink ref="F161" r:id="rId8" xr:uid="{00000000-0004-0000-0100-000007000000}"/>
    <hyperlink ref="F171" r:id="rId9" xr:uid="{00000000-0004-0000-0100-000008000000}"/>
    <hyperlink ref="F182" r:id="rId10" xr:uid="{00000000-0004-0000-0100-000009000000}"/>
    <hyperlink ref="F189" r:id="rId11" xr:uid="{00000000-0004-0000-0100-00000A000000}"/>
    <hyperlink ref="F194" r:id="rId12" xr:uid="{00000000-0004-0000-0100-00000B000000}"/>
    <hyperlink ref="F203" r:id="rId13" xr:uid="{00000000-0004-0000-0100-00000C000000}"/>
    <hyperlink ref="F208" r:id="rId14" xr:uid="{00000000-0004-0000-0100-00000D000000}"/>
    <hyperlink ref="F213" r:id="rId15" xr:uid="{00000000-0004-0000-0100-00000E000000}"/>
    <hyperlink ref="F229" r:id="rId16" xr:uid="{00000000-0004-0000-0100-00000F000000}"/>
    <hyperlink ref="F240" r:id="rId17" xr:uid="{00000000-0004-0000-0100-000010000000}"/>
    <hyperlink ref="F250" r:id="rId18" xr:uid="{00000000-0004-0000-0100-000011000000}"/>
    <hyperlink ref="F260" r:id="rId19" xr:uid="{00000000-0004-0000-0100-000012000000}"/>
    <hyperlink ref="F270" r:id="rId20" xr:uid="{00000000-0004-0000-0100-000013000000}"/>
    <hyperlink ref="F279" r:id="rId21" xr:uid="{00000000-0004-0000-0100-000014000000}"/>
    <hyperlink ref="F284" r:id="rId22" xr:uid="{00000000-0004-0000-0100-000015000000}"/>
    <hyperlink ref="F290" r:id="rId23" xr:uid="{00000000-0004-0000-0100-000016000000}"/>
    <hyperlink ref="F295" r:id="rId24" xr:uid="{00000000-0004-0000-0100-000017000000}"/>
    <hyperlink ref="F301" r:id="rId25" xr:uid="{00000000-0004-0000-0100-000018000000}"/>
    <hyperlink ref="F311" r:id="rId26" xr:uid="{00000000-0004-0000-0100-000019000000}"/>
    <hyperlink ref="F322" r:id="rId27" xr:uid="{00000000-0004-0000-0100-00001A000000}"/>
    <hyperlink ref="F334" r:id="rId28" xr:uid="{00000000-0004-0000-0100-00001B000000}"/>
    <hyperlink ref="F343" r:id="rId29" xr:uid="{00000000-0004-0000-0100-00001C000000}"/>
    <hyperlink ref="F349" r:id="rId30" xr:uid="{00000000-0004-0000-0100-00001D000000}"/>
    <hyperlink ref="F360" r:id="rId31" xr:uid="{00000000-0004-0000-0100-00001E000000}"/>
    <hyperlink ref="F367" r:id="rId32" xr:uid="{00000000-0004-0000-0100-00001F000000}"/>
    <hyperlink ref="F374" r:id="rId33" xr:uid="{00000000-0004-0000-0100-000020000000}"/>
    <hyperlink ref="F381" r:id="rId34" xr:uid="{00000000-0004-0000-0100-000021000000}"/>
    <hyperlink ref="F389" r:id="rId35" xr:uid="{00000000-0004-0000-0100-000022000000}"/>
    <hyperlink ref="F395" r:id="rId36" xr:uid="{00000000-0004-0000-0100-000023000000}"/>
    <hyperlink ref="F398" r:id="rId37" xr:uid="{00000000-0004-0000-0100-000024000000}"/>
    <hyperlink ref="F402" r:id="rId38" xr:uid="{00000000-0004-0000-0100-000025000000}"/>
    <hyperlink ref="F405" r:id="rId39" xr:uid="{00000000-0004-0000-0100-000026000000}"/>
    <hyperlink ref="F410" r:id="rId40" xr:uid="{00000000-0004-0000-0100-000027000000}"/>
    <hyperlink ref="F418" r:id="rId41" xr:uid="{00000000-0004-0000-0100-000028000000}"/>
    <hyperlink ref="F423" r:id="rId42" xr:uid="{00000000-0004-0000-0100-000029000000}"/>
    <hyperlink ref="F432" r:id="rId43" xr:uid="{00000000-0004-0000-0100-00002A000000}"/>
    <hyperlink ref="F440" r:id="rId44" xr:uid="{00000000-0004-0000-0100-00002B000000}"/>
    <hyperlink ref="F445" r:id="rId45" xr:uid="{00000000-0004-0000-0100-00002C000000}"/>
    <hyperlink ref="F454" r:id="rId46" xr:uid="{00000000-0004-0000-0100-00002D000000}"/>
    <hyperlink ref="F457" r:id="rId47" xr:uid="{00000000-0004-0000-0100-00002E000000}"/>
    <hyperlink ref="F461" r:id="rId48" xr:uid="{00000000-0004-0000-0100-00002F000000}"/>
    <hyperlink ref="F470" r:id="rId49" xr:uid="{00000000-0004-0000-0100-000030000000}"/>
    <hyperlink ref="F478" r:id="rId50" xr:uid="{00000000-0004-0000-0100-000031000000}"/>
    <hyperlink ref="F486" r:id="rId51" xr:uid="{00000000-0004-0000-0100-000032000000}"/>
    <hyperlink ref="F494" r:id="rId52" xr:uid="{00000000-0004-0000-0100-000033000000}"/>
    <hyperlink ref="F510" r:id="rId53" xr:uid="{00000000-0004-0000-0100-000034000000}"/>
    <hyperlink ref="F518" r:id="rId54" xr:uid="{00000000-0004-0000-0100-000035000000}"/>
    <hyperlink ref="F526" r:id="rId55" xr:uid="{00000000-0004-0000-0100-000036000000}"/>
    <hyperlink ref="F529" r:id="rId56" xr:uid="{00000000-0004-0000-0100-000037000000}"/>
    <hyperlink ref="F533" r:id="rId57" xr:uid="{00000000-0004-0000-0100-000038000000}"/>
    <hyperlink ref="F538" r:id="rId58" xr:uid="{00000000-0004-0000-0100-000039000000}"/>
    <hyperlink ref="F547" r:id="rId59" xr:uid="{00000000-0004-0000-0100-00003A000000}"/>
    <hyperlink ref="F551" r:id="rId60" xr:uid="{00000000-0004-0000-0100-00003B000000}"/>
    <hyperlink ref="F555" r:id="rId61" xr:uid="{00000000-0004-0000-0100-00003C000000}"/>
    <hyperlink ref="F563" r:id="rId62" xr:uid="{00000000-0004-0000-0100-00003D000000}"/>
    <hyperlink ref="F566" r:id="rId63" xr:uid="{00000000-0004-0000-0100-00003E000000}"/>
    <hyperlink ref="F570" r:id="rId64" xr:uid="{00000000-0004-0000-0100-00003F000000}"/>
    <hyperlink ref="F575" r:id="rId65" xr:uid="{00000000-0004-0000-0100-000040000000}"/>
  </hyperlinks>
  <pageMargins left="0.39374999999999999" right="0.39374999999999999" top="0.39374999999999999" bottom="0.39374999999999999" header="0" footer="0"/>
  <pageSetup paperSize="9" scale="77" fitToHeight="100" orientation="portrait" blackAndWhite="1" r:id="rId66"/>
  <headerFooter>
    <oddFooter>&amp;CStrana &amp;P z &amp;N</oddFooter>
  </headerFooter>
  <drawing r:id="rId6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8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9" t="s">
        <v>82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86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8" t="str">
        <f>'Rekapitulace stavby'!K6</f>
        <v>Oprava kanalizace v ZŠ Škarabelova</v>
      </c>
      <c r="F7" s="379"/>
      <c r="G7" s="379"/>
      <c r="H7" s="379"/>
      <c r="L7" s="22"/>
    </row>
    <row r="8" spans="1:46" s="2" customFormat="1" ht="12" customHeight="1">
      <c r="A8" s="36"/>
      <c r="B8" s="41"/>
      <c r="C8" s="36"/>
      <c r="D8" s="107" t="s">
        <v>87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0" t="s">
        <v>670</v>
      </c>
      <c r="F9" s="381"/>
      <c r="G9" s="381"/>
      <c r="H9" s="381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27. 4. 2023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22</v>
      </c>
      <c r="F15" s="36"/>
      <c r="G15" s="36"/>
      <c r="H15" s="36"/>
      <c r="I15" s="107" t="s">
        <v>27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2" t="str">
        <f>'Rekapitulace stavby'!E14</f>
        <v>Vyplň údaj</v>
      </c>
      <c r="F18" s="383"/>
      <c r="G18" s="383"/>
      <c r="H18" s="383"/>
      <c r="I18" s="107" t="s">
        <v>27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30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22</v>
      </c>
      <c r="F21" s="36"/>
      <c r="G21" s="36"/>
      <c r="H21" s="36"/>
      <c r="I21" s="107" t="s">
        <v>27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32</v>
      </c>
      <c r="E23" s="36"/>
      <c r="F23" s="36"/>
      <c r="G23" s="36"/>
      <c r="H23" s="36"/>
      <c r="I23" s="107" t="s">
        <v>26</v>
      </c>
      <c r="J23" s="109" t="s">
        <v>19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22</v>
      </c>
      <c r="F24" s="36"/>
      <c r="G24" s="36"/>
      <c r="H24" s="36"/>
      <c r="I24" s="107" t="s">
        <v>27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33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4" t="s">
        <v>19</v>
      </c>
      <c r="F27" s="384"/>
      <c r="G27" s="384"/>
      <c r="H27" s="38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35</v>
      </c>
      <c r="E30" s="36"/>
      <c r="F30" s="36"/>
      <c r="G30" s="36"/>
      <c r="H30" s="36"/>
      <c r="I30" s="36"/>
      <c r="J30" s="116">
        <f>ROUND(J90,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37</v>
      </c>
      <c r="G32" s="36"/>
      <c r="H32" s="36"/>
      <c r="I32" s="117" t="s">
        <v>36</v>
      </c>
      <c r="J32" s="117" t="s">
        <v>38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39</v>
      </c>
      <c r="E33" s="107" t="s">
        <v>40</v>
      </c>
      <c r="F33" s="119">
        <f>ROUND((SUM(BE90:BE286)),  2)</f>
        <v>0</v>
      </c>
      <c r="G33" s="36"/>
      <c r="H33" s="36"/>
      <c r="I33" s="120">
        <v>0.21</v>
      </c>
      <c r="J33" s="119">
        <f>ROUND(((SUM(BE90:BE286))*I33),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41</v>
      </c>
      <c r="F34" s="119">
        <f>ROUND((SUM(BF90:BF286)),  2)</f>
        <v>0</v>
      </c>
      <c r="G34" s="36"/>
      <c r="H34" s="36"/>
      <c r="I34" s="120">
        <v>0.15</v>
      </c>
      <c r="J34" s="119">
        <f>ROUND(((SUM(BF90:BF286))*I34),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42</v>
      </c>
      <c r="F35" s="119">
        <f>ROUND((SUM(BG90:BG286)),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43</v>
      </c>
      <c r="F36" s="119">
        <f>ROUND((SUM(BH90:BH286)),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44</v>
      </c>
      <c r="F37" s="119">
        <f>ROUND((SUM(BI90:BI286)),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45</v>
      </c>
      <c r="E39" s="123"/>
      <c r="F39" s="123"/>
      <c r="G39" s="124" t="s">
        <v>46</v>
      </c>
      <c r="H39" s="125" t="s">
        <v>47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89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6" t="str">
        <f>E7</f>
        <v>Oprava kanalizace v ZŠ Škarabelova</v>
      </c>
      <c r="F48" s="377"/>
      <c r="G48" s="377"/>
      <c r="H48" s="377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87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5" t="str">
        <f>E9</f>
        <v>D.1.4 - Technická zařízení budov</v>
      </c>
      <c r="F50" s="375"/>
      <c r="G50" s="375"/>
      <c r="H50" s="375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27. 4. 2023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31" t="s">
        <v>30</v>
      </c>
      <c r="J54" s="34" t="str">
        <f>E21</f>
        <v xml:space="preserve"> 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31" t="s">
        <v>32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90</v>
      </c>
      <c r="D57" s="133"/>
      <c r="E57" s="133"/>
      <c r="F57" s="133"/>
      <c r="G57" s="133"/>
      <c r="H57" s="133"/>
      <c r="I57" s="133"/>
      <c r="J57" s="134" t="s">
        <v>91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67</v>
      </c>
      <c r="D59" s="38"/>
      <c r="E59" s="38"/>
      <c r="F59" s="38"/>
      <c r="G59" s="38"/>
      <c r="H59" s="38"/>
      <c r="I59" s="38"/>
      <c r="J59" s="79">
        <f>J90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92</v>
      </c>
    </row>
    <row r="60" spans="1:47" s="9" customFormat="1" ht="24.95" customHeight="1">
      <c r="B60" s="136"/>
      <c r="C60" s="137"/>
      <c r="D60" s="138" t="s">
        <v>93</v>
      </c>
      <c r="E60" s="139"/>
      <c r="F60" s="139"/>
      <c r="G60" s="139"/>
      <c r="H60" s="139"/>
      <c r="I60" s="139"/>
      <c r="J60" s="140">
        <f>J91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671</v>
      </c>
      <c r="E61" s="145"/>
      <c r="F61" s="145"/>
      <c r="G61" s="145"/>
      <c r="H61" s="145"/>
      <c r="I61" s="145"/>
      <c r="J61" s="146">
        <f>J92</f>
        <v>0</v>
      </c>
      <c r="K61" s="143"/>
      <c r="L61" s="147"/>
    </row>
    <row r="62" spans="1:47" s="10" customFormat="1" ht="14.85" customHeight="1">
      <c r="B62" s="142"/>
      <c r="C62" s="143"/>
      <c r="D62" s="144" t="s">
        <v>672</v>
      </c>
      <c r="E62" s="145"/>
      <c r="F62" s="145"/>
      <c r="G62" s="145"/>
      <c r="H62" s="145"/>
      <c r="I62" s="145"/>
      <c r="J62" s="146">
        <f>J93</f>
        <v>0</v>
      </c>
      <c r="K62" s="143"/>
      <c r="L62" s="147"/>
    </row>
    <row r="63" spans="1:47" s="10" customFormat="1" ht="14.85" customHeight="1">
      <c r="B63" s="142"/>
      <c r="C63" s="143"/>
      <c r="D63" s="144" t="s">
        <v>673</v>
      </c>
      <c r="E63" s="145"/>
      <c r="F63" s="145"/>
      <c r="G63" s="145"/>
      <c r="H63" s="145"/>
      <c r="I63" s="145"/>
      <c r="J63" s="146">
        <f>J104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111</v>
      </c>
      <c r="E64" s="145"/>
      <c r="F64" s="145"/>
      <c r="G64" s="145"/>
      <c r="H64" s="145"/>
      <c r="I64" s="145"/>
      <c r="J64" s="146">
        <f>J131</f>
        <v>0</v>
      </c>
      <c r="K64" s="143"/>
      <c r="L64" s="147"/>
    </row>
    <row r="65" spans="1:31" s="10" customFormat="1" ht="14.85" customHeight="1">
      <c r="B65" s="142"/>
      <c r="C65" s="143"/>
      <c r="D65" s="144" t="s">
        <v>116</v>
      </c>
      <c r="E65" s="145"/>
      <c r="F65" s="145"/>
      <c r="G65" s="145"/>
      <c r="H65" s="145"/>
      <c r="I65" s="145"/>
      <c r="J65" s="146">
        <f>J132</f>
        <v>0</v>
      </c>
      <c r="K65" s="143"/>
      <c r="L65" s="147"/>
    </row>
    <row r="66" spans="1:31" s="10" customFormat="1" ht="19.899999999999999" customHeight="1">
      <c r="B66" s="142"/>
      <c r="C66" s="143"/>
      <c r="D66" s="144" t="s">
        <v>117</v>
      </c>
      <c r="E66" s="145"/>
      <c r="F66" s="145"/>
      <c r="G66" s="145"/>
      <c r="H66" s="145"/>
      <c r="I66" s="145"/>
      <c r="J66" s="146">
        <f>J137</f>
        <v>0</v>
      </c>
      <c r="K66" s="143"/>
      <c r="L66" s="147"/>
    </row>
    <row r="67" spans="1:31" s="9" customFormat="1" ht="24.95" customHeight="1">
      <c r="B67" s="136"/>
      <c r="C67" s="137"/>
      <c r="D67" s="138" t="s">
        <v>119</v>
      </c>
      <c r="E67" s="139"/>
      <c r="F67" s="139"/>
      <c r="G67" s="139"/>
      <c r="H67" s="139"/>
      <c r="I67" s="139"/>
      <c r="J67" s="140">
        <f>J148</f>
        <v>0</v>
      </c>
      <c r="K67" s="137"/>
      <c r="L67" s="141"/>
    </row>
    <row r="68" spans="1:31" s="10" customFormat="1" ht="19.899999999999999" customHeight="1">
      <c r="B68" s="142"/>
      <c r="C68" s="143"/>
      <c r="D68" s="144" t="s">
        <v>674</v>
      </c>
      <c r="E68" s="145"/>
      <c r="F68" s="145"/>
      <c r="G68" s="145"/>
      <c r="H68" s="145"/>
      <c r="I68" s="145"/>
      <c r="J68" s="146">
        <f>J149</f>
        <v>0</v>
      </c>
      <c r="K68" s="143"/>
      <c r="L68" s="147"/>
    </row>
    <row r="69" spans="1:31" s="10" customFormat="1" ht="19.899999999999999" customHeight="1">
      <c r="B69" s="142"/>
      <c r="C69" s="143"/>
      <c r="D69" s="144" t="s">
        <v>675</v>
      </c>
      <c r="E69" s="145"/>
      <c r="F69" s="145"/>
      <c r="G69" s="145"/>
      <c r="H69" s="145"/>
      <c r="I69" s="145"/>
      <c r="J69" s="146">
        <f>J204</f>
        <v>0</v>
      </c>
      <c r="K69" s="143"/>
      <c r="L69" s="147"/>
    </row>
    <row r="70" spans="1:31" s="9" customFormat="1" ht="24.95" customHeight="1">
      <c r="B70" s="136"/>
      <c r="C70" s="137"/>
      <c r="D70" s="138" t="s">
        <v>676</v>
      </c>
      <c r="E70" s="139"/>
      <c r="F70" s="139"/>
      <c r="G70" s="139"/>
      <c r="H70" s="139"/>
      <c r="I70" s="139"/>
      <c r="J70" s="140">
        <f>J273</f>
        <v>0</v>
      </c>
      <c r="K70" s="137"/>
      <c r="L70" s="141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5" t="s">
        <v>125</v>
      </c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76" t="str">
        <f>E7</f>
        <v>Oprava kanalizace v ZŠ Škarabelova</v>
      </c>
      <c r="F80" s="377"/>
      <c r="G80" s="377"/>
      <c r="H80" s="377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87</v>
      </c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6.5" customHeight="1">
      <c r="A82" s="36"/>
      <c r="B82" s="37"/>
      <c r="C82" s="38"/>
      <c r="D82" s="38"/>
      <c r="E82" s="345" t="str">
        <f>E9</f>
        <v>D.1.4 - Technická zařízení budov</v>
      </c>
      <c r="F82" s="375"/>
      <c r="G82" s="375"/>
      <c r="H82" s="375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21</v>
      </c>
      <c r="D84" s="38"/>
      <c r="E84" s="38"/>
      <c r="F84" s="29" t="str">
        <f>F12</f>
        <v xml:space="preserve"> </v>
      </c>
      <c r="G84" s="38"/>
      <c r="H84" s="38"/>
      <c r="I84" s="31" t="s">
        <v>23</v>
      </c>
      <c r="J84" s="61" t="str">
        <f>IF(J12="","",J12)</f>
        <v>27. 4. 2023</v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2" customHeight="1">
      <c r="A86" s="36"/>
      <c r="B86" s="37"/>
      <c r="C86" s="31" t="s">
        <v>25</v>
      </c>
      <c r="D86" s="38"/>
      <c r="E86" s="38"/>
      <c r="F86" s="29" t="str">
        <f>E15</f>
        <v xml:space="preserve"> </v>
      </c>
      <c r="G86" s="38"/>
      <c r="H86" s="38"/>
      <c r="I86" s="31" t="s">
        <v>30</v>
      </c>
      <c r="J86" s="34" t="str">
        <f>E21</f>
        <v xml:space="preserve"> </v>
      </c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28</v>
      </c>
      <c r="D87" s="38"/>
      <c r="E87" s="38"/>
      <c r="F87" s="29" t="str">
        <f>IF(E18="","",E18)</f>
        <v>Vyplň údaj</v>
      </c>
      <c r="G87" s="38"/>
      <c r="H87" s="38"/>
      <c r="I87" s="31" t="s">
        <v>32</v>
      </c>
      <c r="J87" s="34" t="str">
        <f>E24</f>
        <v xml:space="preserve"> </v>
      </c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0.3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0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11" customFormat="1" ht="29.25" customHeight="1">
      <c r="A89" s="148"/>
      <c r="B89" s="149"/>
      <c r="C89" s="150" t="s">
        <v>126</v>
      </c>
      <c r="D89" s="151" t="s">
        <v>54</v>
      </c>
      <c r="E89" s="151" t="s">
        <v>50</v>
      </c>
      <c r="F89" s="151" t="s">
        <v>51</v>
      </c>
      <c r="G89" s="151" t="s">
        <v>127</v>
      </c>
      <c r="H89" s="151" t="s">
        <v>128</v>
      </c>
      <c r="I89" s="151" t="s">
        <v>129</v>
      </c>
      <c r="J89" s="151" t="s">
        <v>91</v>
      </c>
      <c r="K89" s="152" t="s">
        <v>130</v>
      </c>
      <c r="L89" s="153"/>
      <c r="M89" s="70" t="s">
        <v>19</v>
      </c>
      <c r="N89" s="71" t="s">
        <v>39</v>
      </c>
      <c r="O89" s="71" t="s">
        <v>131</v>
      </c>
      <c r="P89" s="71" t="s">
        <v>132</v>
      </c>
      <c r="Q89" s="71" t="s">
        <v>133</v>
      </c>
      <c r="R89" s="71" t="s">
        <v>134</v>
      </c>
      <c r="S89" s="71" t="s">
        <v>135</v>
      </c>
      <c r="T89" s="72" t="s">
        <v>136</v>
      </c>
      <c r="U89" s="148"/>
      <c r="V89" s="148"/>
      <c r="W89" s="148"/>
      <c r="X89" s="148"/>
      <c r="Y89" s="148"/>
      <c r="Z89" s="148"/>
      <c r="AA89" s="148"/>
      <c r="AB89" s="148"/>
      <c r="AC89" s="148"/>
      <c r="AD89" s="148"/>
      <c r="AE89" s="148"/>
    </row>
    <row r="90" spans="1:65" s="2" customFormat="1" ht="22.9" customHeight="1">
      <c r="A90" s="36"/>
      <c r="B90" s="37"/>
      <c r="C90" s="77" t="s">
        <v>137</v>
      </c>
      <c r="D90" s="38"/>
      <c r="E90" s="38"/>
      <c r="F90" s="38"/>
      <c r="G90" s="38"/>
      <c r="H90" s="38"/>
      <c r="I90" s="38"/>
      <c r="J90" s="154">
        <f>BK90</f>
        <v>0</v>
      </c>
      <c r="K90" s="38"/>
      <c r="L90" s="41"/>
      <c r="M90" s="73"/>
      <c r="N90" s="155"/>
      <c r="O90" s="74"/>
      <c r="P90" s="156">
        <f>P91+P148+P273</f>
        <v>0</v>
      </c>
      <c r="Q90" s="74"/>
      <c r="R90" s="156">
        <f>R91+R148+R273</f>
        <v>1.7785099999999998</v>
      </c>
      <c r="S90" s="74"/>
      <c r="T90" s="157">
        <f>T91+T148+T273</f>
        <v>4.5567299999999999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68</v>
      </c>
      <c r="AU90" s="19" t="s">
        <v>92</v>
      </c>
      <c r="BK90" s="158">
        <f>BK91+BK148+BK273</f>
        <v>0</v>
      </c>
    </row>
    <row r="91" spans="1:65" s="12" customFormat="1" ht="25.9" customHeight="1">
      <c r="B91" s="159"/>
      <c r="C91" s="160"/>
      <c r="D91" s="161" t="s">
        <v>68</v>
      </c>
      <c r="E91" s="162" t="s">
        <v>138</v>
      </c>
      <c r="F91" s="162" t="s">
        <v>139</v>
      </c>
      <c r="G91" s="160"/>
      <c r="H91" s="160"/>
      <c r="I91" s="163"/>
      <c r="J91" s="164">
        <f>BK91</f>
        <v>0</v>
      </c>
      <c r="K91" s="160"/>
      <c r="L91" s="165"/>
      <c r="M91" s="166"/>
      <c r="N91" s="167"/>
      <c r="O91" s="167"/>
      <c r="P91" s="168">
        <f>P92+P131+P137</f>
        <v>0</v>
      </c>
      <c r="Q91" s="167"/>
      <c r="R91" s="168">
        <f>R92+R131+R137</f>
        <v>0.55201</v>
      </c>
      <c r="S91" s="167"/>
      <c r="T91" s="169">
        <f>T92+T131+T137</f>
        <v>4.5103200000000001</v>
      </c>
      <c r="AR91" s="170" t="s">
        <v>77</v>
      </c>
      <c r="AT91" s="171" t="s">
        <v>68</v>
      </c>
      <c r="AU91" s="171" t="s">
        <v>69</v>
      </c>
      <c r="AY91" s="170" t="s">
        <v>140</v>
      </c>
      <c r="BK91" s="172">
        <f>BK92+BK131+BK137</f>
        <v>0</v>
      </c>
    </row>
    <row r="92" spans="1:65" s="12" customFormat="1" ht="22.9" customHeight="1">
      <c r="B92" s="159"/>
      <c r="C92" s="160"/>
      <c r="D92" s="161" t="s">
        <v>68</v>
      </c>
      <c r="E92" s="173" t="s">
        <v>157</v>
      </c>
      <c r="F92" s="173" t="s">
        <v>677</v>
      </c>
      <c r="G92" s="160"/>
      <c r="H92" s="160"/>
      <c r="I92" s="163"/>
      <c r="J92" s="174">
        <f>BK92</f>
        <v>0</v>
      </c>
      <c r="K92" s="160"/>
      <c r="L92" s="165"/>
      <c r="M92" s="166"/>
      <c r="N92" s="167"/>
      <c r="O92" s="167"/>
      <c r="P92" s="168">
        <f>P93+P104</f>
        <v>0</v>
      </c>
      <c r="Q92" s="167"/>
      <c r="R92" s="168">
        <f>R93+R104</f>
        <v>0.55201</v>
      </c>
      <c r="S92" s="167"/>
      <c r="T92" s="169">
        <f>T93+T104</f>
        <v>4.4563199999999998</v>
      </c>
      <c r="AR92" s="170" t="s">
        <v>77</v>
      </c>
      <c r="AT92" s="171" t="s">
        <v>68</v>
      </c>
      <c r="AU92" s="171" t="s">
        <v>77</v>
      </c>
      <c r="AY92" s="170" t="s">
        <v>140</v>
      </c>
      <c r="BK92" s="172">
        <f>BK93+BK104</f>
        <v>0</v>
      </c>
    </row>
    <row r="93" spans="1:65" s="12" customFormat="1" ht="20.85" customHeight="1">
      <c r="B93" s="159"/>
      <c r="C93" s="160"/>
      <c r="D93" s="161" t="s">
        <v>68</v>
      </c>
      <c r="E93" s="173" t="s">
        <v>678</v>
      </c>
      <c r="F93" s="173" t="s">
        <v>679</v>
      </c>
      <c r="G93" s="160"/>
      <c r="H93" s="160"/>
      <c r="I93" s="163"/>
      <c r="J93" s="174">
        <f>BK93</f>
        <v>0</v>
      </c>
      <c r="K93" s="160"/>
      <c r="L93" s="165"/>
      <c r="M93" s="166"/>
      <c r="N93" s="167"/>
      <c r="O93" s="167"/>
      <c r="P93" s="168">
        <f>SUM(P94:P103)</f>
        <v>0</v>
      </c>
      <c r="Q93" s="167"/>
      <c r="R93" s="168">
        <f>SUM(R94:R103)</f>
        <v>0</v>
      </c>
      <c r="S93" s="167"/>
      <c r="T93" s="169">
        <f>SUM(T94:T103)</f>
        <v>1.44</v>
      </c>
      <c r="AR93" s="170" t="s">
        <v>77</v>
      </c>
      <c r="AT93" s="171" t="s">
        <v>68</v>
      </c>
      <c r="AU93" s="171" t="s">
        <v>79</v>
      </c>
      <c r="AY93" s="170" t="s">
        <v>140</v>
      </c>
      <c r="BK93" s="172">
        <f>SUM(BK94:BK103)</f>
        <v>0</v>
      </c>
    </row>
    <row r="94" spans="1:65" s="2" customFormat="1" ht="16.5" customHeight="1">
      <c r="A94" s="36"/>
      <c r="B94" s="37"/>
      <c r="C94" s="175" t="s">
        <v>77</v>
      </c>
      <c r="D94" s="175" t="s">
        <v>144</v>
      </c>
      <c r="E94" s="176" t="s">
        <v>680</v>
      </c>
      <c r="F94" s="177" t="s">
        <v>681</v>
      </c>
      <c r="G94" s="178" t="s">
        <v>166</v>
      </c>
      <c r="H94" s="179">
        <v>8</v>
      </c>
      <c r="I94" s="180"/>
      <c r="J94" s="181">
        <f>ROUND(I94*H94,2)</f>
        <v>0</v>
      </c>
      <c r="K94" s="177" t="s">
        <v>148</v>
      </c>
      <c r="L94" s="41"/>
      <c r="M94" s="182" t="s">
        <v>19</v>
      </c>
      <c r="N94" s="183" t="s">
        <v>40</v>
      </c>
      <c r="O94" s="66"/>
      <c r="P94" s="184">
        <f>O94*H94</f>
        <v>0</v>
      </c>
      <c r="Q94" s="184">
        <v>0</v>
      </c>
      <c r="R94" s="184">
        <f>Q94*H94</f>
        <v>0</v>
      </c>
      <c r="S94" s="184">
        <v>0.18</v>
      </c>
      <c r="T94" s="185">
        <f>S94*H94</f>
        <v>1.44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149</v>
      </c>
      <c r="AT94" s="186" t="s">
        <v>144</v>
      </c>
      <c r="AU94" s="186" t="s">
        <v>150</v>
      </c>
      <c r="AY94" s="19" t="s">
        <v>140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9" t="s">
        <v>77</v>
      </c>
      <c r="BK94" s="187">
        <f>ROUND(I94*H94,2)</f>
        <v>0</v>
      </c>
      <c r="BL94" s="19" t="s">
        <v>149</v>
      </c>
      <c r="BM94" s="186" t="s">
        <v>682</v>
      </c>
    </row>
    <row r="95" spans="1:65" s="2" customFormat="1" ht="19.5">
      <c r="A95" s="36"/>
      <c r="B95" s="37"/>
      <c r="C95" s="38"/>
      <c r="D95" s="188" t="s">
        <v>152</v>
      </c>
      <c r="E95" s="38"/>
      <c r="F95" s="189" t="s">
        <v>683</v>
      </c>
      <c r="G95" s="38"/>
      <c r="H95" s="38"/>
      <c r="I95" s="190"/>
      <c r="J95" s="38"/>
      <c r="K95" s="38"/>
      <c r="L95" s="41"/>
      <c r="M95" s="191"/>
      <c r="N95" s="192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152</v>
      </c>
      <c r="AU95" s="19" t="s">
        <v>150</v>
      </c>
    </row>
    <row r="96" spans="1:65" s="2" customFormat="1">
      <c r="A96" s="36"/>
      <c r="B96" s="37"/>
      <c r="C96" s="38"/>
      <c r="D96" s="193" t="s">
        <v>154</v>
      </c>
      <c r="E96" s="38"/>
      <c r="F96" s="194" t="s">
        <v>684</v>
      </c>
      <c r="G96" s="38"/>
      <c r="H96" s="38"/>
      <c r="I96" s="190"/>
      <c r="J96" s="38"/>
      <c r="K96" s="38"/>
      <c r="L96" s="41"/>
      <c r="M96" s="191"/>
      <c r="N96" s="192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154</v>
      </c>
      <c r="AU96" s="19" t="s">
        <v>150</v>
      </c>
    </row>
    <row r="97" spans="1:65" s="13" customFormat="1">
      <c r="B97" s="195"/>
      <c r="C97" s="196"/>
      <c r="D97" s="188" t="s">
        <v>156</v>
      </c>
      <c r="E97" s="197" t="s">
        <v>19</v>
      </c>
      <c r="F97" s="198" t="s">
        <v>157</v>
      </c>
      <c r="G97" s="196"/>
      <c r="H97" s="199">
        <v>8</v>
      </c>
      <c r="I97" s="200"/>
      <c r="J97" s="196"/>
      <c r="K97" s="196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156</v>
      </c>
      <c r="AU97" s="205" t="s">
        <v>150</v>
      </c>
      <c r="AV97" s="13" t="s">
        <v>79</v>
      </c>
      <c r="AW97" s="13" t="s">
        <v>31</v>
      </c>
      <c r="AX97" s="13" t="s">
        <v>69</v>
      </c>
      <c r="AY97" s="205" t="s">
        <v>140</v>
      </c>
    </row>
    <row r="98" spans="1:65" s="14" customFormat="1">
      <c r="B98" s="206"/>
      <c r="C98" s="207"/>
      <c r="D98" s="188" t="s">
        <v>156</v>
      </c>
      <c r="E98" s="208" t="s">
        <v>19</v>
      </c>
      <c r="F98" s="209" t="s">
        <v>158</v>
      </c>
      <c r="G98" s="207"/>
      <c r="H98" s="210">
        <v>8</v>
      </c>
      <c r="I98" s="211"/>
      <c r="J98" s="207"/>
      <c r="K98" s="207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156</v>
      </c>
      <c r="AU98" s="216" t="s">
        <v>150</v>
      </c>
      <c r="AV98" s="14" t="s">
        <v>150</v>
      </c>
      <c r="AW98" s="14" t="s">
        <v>31</v>
      </c>
      <c r="AX98" s="14" t="s">
        <v>77</v>
      </c>
      <c r="AY98" s="216" t="s">
        <v>140</v>
      </c>
    </row>
    <row r="99" spans="1:65" s="2" customFormat="1" ht="33" customHeight="1">
      <c r="A99" s="36"/>
      <c r="B99" s="37"/>
      <c r="C99" s="175" t="s">
        <v>79</v>
      </c>
      <c r="D99" s="175" t="s">
        <v>144</v>
      </c>
      <c r="E99" s="176" t="s">
        <v>685</v>
      </c>
      <c r="F99" s="177" t="s">
        <v>686</v>
      </c>
      <c r="G99" s="178" t="s">
        <v>166</v>
      </c>
      <c r="H99" s="179">
        <v>3</v>
      </c>
      <c r="I99" s="180"/>
      <c r="J99" s="181">
        <f>ROUND(I99*H99,2)</f>
        <v>0</v>
      </c>
      <c r="K99" s="177" t="s">
        <v>148</v>
      </c>
      <c r="L99" s="41"/>
      <c r="M99" s="182" t="s">
        <v>19</v>
      </c>
      <c r="N99" s="183" t="s">
        <v>40</v>
      </c>
      <c r="O99" s="66"/>
      <c r="P99" s="184">
        <f>O99*H99</f>
        <v>0</v>
      </c>
      <c r="Q99" s="184">
        <v>0</v>
      </c>
      <c r="R99" s="184">
        <f>Q99*H99</f>
        <v>0</v>
      </c>
      <c r="S99" s="184">
        <v>0</v>
      </c>
      <c r="T99" s="185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149</v>
      </c>
      <c r="AT99" s="186" t="s">
        <v>144</v>
      </c>
      <c r="AU99" s="186" t="s">
        <v>150</v>
      </c>
      <c r="AY99" s="19" t="s">
        <v>140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9" t="s">
        <v>77</v>
      </c>
      <c r="BK99" s="187">
        <f>ROUND(I99*H99,2)</f>
        <v>0</v>
      </c>
      <c r="BL99" s="19" t="s">
        <v>149</v>
      </c>
      <c r="BM99" s="186" t="s">
        <v>687</v>
      </c>
    </row>
    <row r="100" spans="1:65" s="2" customFormat="1" ht="19.5">
      <c r="A100" s="36"/>
      <c r="B100" s="37"/>
      <c r="C100" s="38"/>
      <c r="D100" s="188" t="s">
        <v>152</v>
      </c>
      <c r="E100" s="38"/>
      <c r="F100" s="189" t="s">
        <v>688</v>
      </c>
      <c r="G100" s="38"/>
      <c r="H100" s="38"/>
      <c r="I100" s="190"/>
      <c r="J100" s="38"/>
      <c r="K100" s="38"/>
      <c r="L100" s="41"/>
      <c r="M100" s="191"/>
      <c r="N100" s="192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152</v>
      </c>
      <c r="AU100" s="19" t="s">
        <v>150</v>
      </c>
    </row>
    <row r="101" spans="1:65" s="2" customFormat="1">
      <c r="A101" s="36"/>
      <c r="B101" s="37"/>
      <c r="C101" s="38"/>
      <c r="D101" s="193" t="s">
        <v>154</v>
      </c>
      <c r="E101" s="38"/>
      <c r="F101" s="194" t="s">
        <v>689</v>
      </c>
      <c r="G101" s="38"/>
      <c r="H101" s="38"/>
      <c r="I101" s="190"/>
      <c r="J101" s="38"/>
      <c r="K101" s="38"/>
      <c r="L101" s="41"/>
      <c r="M101" s="191"/>
      <c r="N101" s="192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154</v>
      </c>
      <c r="AU101" s="19" t="s">
        <v>150</v>
      </c>
    </row>
    <row r="102" spans="1:65" s="13" customFormat="1">
      <c r="B102" s="195"/>
      <c r="C102" s="196"/>
      <c r="D102" s="188" t="s">
        <v>156</v>
      </c>
      <c r="E102" s="197" t="s">
        <v>19</v>
      </c>
      <c r="F102" s="198" t="s">
        <v>150</v>
      </c>
      <c r="G102" s="196"/>
      <c r="H102" s="199">
        <v>3</v>
      </c>
      <c r="I102" s="200"/>
      <c r="J102" s="196"/>
      <c r="K102" s="196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156</v>
      </c>
      <c r="AU102" s="205" t="s">
        <v>150</v>
      </c>
      <c r="AV102" s="13" t="s">
        <v>79</v>
      </c>
      <c r="AW102" s="13" t="s">
        <v>31</v>
      </c>
      <c r="AX102" s="13" t="s">
        <v>69</v>
      </c>
      <c r="AY102" s="205" t="s">
        <v>140</v>
      </c>
    </row>
    <row r="103" spans="1:65" s="14" customFormat="1">
      <c r="B103" s="206"/>
      <c r="C103" s="207"/>
      <c r="D103" s="188" t="s">
        <v>156</v>
      </c>
      <c r="E103" s="208" t="s">
        <v>19</v>
      </c>
      <c r="F103" s="209" t="s">
        <v>158</v>
      </c>
      <c r="G103" s="207"/>
      <c r="H103" s="210">
        <v>3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156</v>
      </c>
      <c r="AU103" s="216" t="s">
        <v>150</v>
      </c>
      <c r="AV103" s="14" t="s">
        <v>150</v>
      </c>
      <c r="AW103" s="14" t="s">
        <v>31</v>
      </c>
      <c r="AX103" s="14" t="s">
        <v>77</v>
      </c>
      <c r="AY103" s="216" t="s">
        <v>140</v>
      </c>
    </row>
    <row r="104" spans="1:65" s="12" customFormat="1" ht="20.85" customHeight="1">
      <c r="B104" s="159"/>
      <c r="C104" s="160"/>
      <c r="D104" s="161" t="s">
        <v>68</v>
      </c>
      <c r="E104" s="173" t="s">
        <v>690</v>
      </c>
      <c r="F104" s="173" t="s">
        <v>691</v>
      </c>
      <c r="G104" s="160"/>
      <c r="H104" s="160"/>
      <c r="I104" s="163"/>
      <c r="J104" s="174">
        <f>BK104</f>
        <v>0</v>
      </c>
      <c r="K104" s="160"/>
      <c r="L104" s="165"/>
      <c r="M104" s="166"/>
      <c r="N104" s="167"/>
      <c r="O104" s="167"/>
      <c r="P104" s="168">
        <f>SUM(P105:P130)</f>
        <v>0</v>
      </c>
      <c r="Q104" s="167"/>
      <c r="R104" s="168">
        <f>SUM(R105:R130)</f>
        <v>0.55201</v>
      </c>
      <c r="S104" s="167"/>
      <c r="T104" s="169">
        <f>SUM(T105:T130)</f>
        <v>3.0163199999999999</v>
      </c>
      <c r="AR104" s="170" t="s">
        <v>77</v>
      </c>
      <c r="AT104" s="171" t="s">
        <v>68</v>
      </c>
      <c r="AU104" s="171" t="s">
        <v>79</v>
      </c>
      <c r="AY104" s="170" t="s">
        <v>140</v>
      </c>
      <c r="BK104" s="172">
        <f>SUM(BK105:BK130)</f>
        <v>0</v>
      </c>
    </row>
    <row r="105" spans="1:65" s="2" customFormat="1" ht="24.2" customHeight="1">
      <c r="A105" s="36"/>
      <c r="B105" s="37"/>
      <c r="C105" s="175" t="s">
        <v>150</v>
      </c>
      <c r="D105" s="175" t="s">
        <v>144</v>
      </c>
      <c r="E105" s="176" t="s">
        <v>692</v>
      </c>
      <c r="F105" s="177" t="s">
        <v>693</v>
      </c>
      <c r="G105" s="178" t="s">
        <v>176</v>
      </c>
      <c r="H105" s="179">
        <v>1.571</v>
      </c>
      <c r="I105" s="180"/>
      <c r="J105" s="181">
        <f>ROUND(I105*H105,2)</f>
        <v>0</v>
      </c>
      <c r="K105" s="177" t="s">
        <v>148</v>
      </c>
      <c r="L105" s="41"/>
      <c r="M105" s="182" t="s">
        <v>19</v>
      </c>
      <c r="N105" s="183" t="s">
        <v>40</v>
      </c>
      <c r="O105" s="66"/>
      <c r="P105" s="184">
        <f>O105*H105</f>
        <v>0</v>
      </c>
      <c r="Q105" s="184">
        <v>0</v>
      </c>
      <c r="R105" s="184">
        <f>Q105*H105</f>
        <v>0</v>
      </c>
      <c r="S105" s="184">
        <v>1.92</v>
      </c>
      <c r="T105" s="185">
        <f>S105*H105</f>
        <v>3.0163199999999999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149</v>
      </c>
      <c r="AT105" s="186" t="s">
        <v>144</v>
      </c>
      <c r="AU105" s="186" t="s">
        <v>150</v>
      </c>
      <c r="AY105" s="19" t="s">
        <v>140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9" t="s">
        <v>77</v>
      </c>
      <c r="BK105" s="187">
        <f>ROUND(I105*H105,2)</f>
        <v>0</v>
      </c>
      <c r="BL105" s="19" t="s">
        <v>149</v>
      </c>
      <c r="BM105" s="186" t="s">
        <v>694</v>
      </c>
    </row>
    <row r="106" spans="1:65" s="2" customFormat="1" ht="19.5">
      <c r="A106" s="36"/>
      <c r="B106" s="37"/>
      <c r="C106" s="38"/>
      <c r="D106" s="188" t="s">
        <v>152</v>
      </c>
      <c r="E106" s="38"/>
      <c r="F106" s="189" t="s">
        <v>695</v>
      </c>
      <c r="G106" s="38"/>
      <c r="H106" s="38"/>
      <c r="I106" s="190"/>
      <c r="J106" s="38"/>
      <c r="K106" s="38"/>
      <c r="L106" s="41"/>
      <c r="M106" s="191"/>
      <c r="N106" s="192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152</v>
      </c>
      <c r="AU106" s="19" t="s">
        <v>150</v>
      </c>
    </row>
    <row r="107" spans="1:65" s="2" customFormat="1">
      <c r="A107" s="36"/>
      <c r="B107" s="37"/>
      <c r="C107" s="38"/>
      <c r="D107" s="193" t="s">
        <v>154</v>
      </c>
      <c r="E107" s="38"/>
      <c r="F107" s="194" t="s">
        <v>696</v>
      </c>
      <c r="G107" s="38"/>
      <c r="H107" s="38"/>
      <c r="I107" s="190"/>
      <c r="J107" s="38"/>
      <c r="K107" s="38"/>
      <c r="L107" s="41"/>
      <c r="M107" s="191"/>
      <c r="N107" s="192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154</v>
      </c>
      <c r="AU107" s="19" t="s">
        <v>150</v>
      </c>
    </row>
    <row r="108" spans="1:65" s="16" customFormat="1">
      <c r="B108" s="228"/>
      <c r="C108" s="229"/>
      <c r="D108" s="188" t="s">
        <v>156</v>
      </c>
      <c r="E108" s="230" t="s">
        <v>19</v>
      </c>
      <c r="F108" s="231" t="s">
        <v>697</v>
      </c>
      <c r="G108" s="229"/>
      <c r="H108" s="230" t="s">
        <v>19</v>
      </c>
      <c r="I108" s="232"/>
      <c r="J108" s="229"/>
      <c r="K108" s="229"/>
      <c r="L108" s="233"/>
      <c r="M108" s="234"/>
      <c r="N108" s="235"/>
      <c r="O108" s="235"/>
      <c r="P108" s="235"/>
      <c r="Q108" s="235"/>
      <c r="R108" s="235"/>
      <c r="S108" s="235"/>
      <c r="T108" s="236"/>
      <c r="AT108" s="237" t="s">
        <v>156</v>
      </c>
      <c r="AU108" s="237" t="s">
        <v>150</v>
      </c>
      <c r="AV108" s="16" t="s">
        <v>77</v>
      </c>
      <c r="AW108" s="16" t="s">
        <v>31</v>
      </c>
      <c r="AX108" s="16" t="s">
        <v>69</v>
      </c>
      <c r="AY108" s="237" t="s">
        <v>140</v>
      </c>
    </row>
    <row r="109" spans="1:65" s="13" customFormat="1">
      <c r="B109" s="195"/>
      <c r="C109" s="196"/>
      <c r="D109" s="188" t="s">
        <v>156</v>
      </c>
      <c r="E109" s="197" t="s">
        <v>19</v>
      </c>
      <c r="F109" s="198" t="s">
        <v>698</v>
      </c>
      <c r="G109" s="196"/>
      <c r="H109" s="199">
        <v>1.571</v>
      </c>
      <c r="I109" s="200"/>
      <c r="J109" s="196"/>
      <c r="K109" s="196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156</v>
      </c>
      <c r="AU109" s="205" t="s">
        <v>150</v>
      </c>
      <c r="AV109" s="13" t="s">
        <v>79</v>
      </c>
      <c r="AW109" s="13" t="s">
        <v>31</v>
      </c>
      <c r="AX109" s="13" t="s">
        <v>69</v>
      </c>
      <c r="AY109" s="205" t="s">
        <v>140</v>
      </c>
    </row>
    <row r="110" spans="1:65" s="14" customFormat="1">
      <c r="B110" s="206"/>
      <c r="C110" s="207"/>
      <c r="D110" s="188" t="s">
        <v>156</v>
      </c>
      <c r="E110" s="208" t="s">
        <v>19</v>
      </c>
      <c r="F110" s="209" t="s">
        <v>158</v>
      </c>
      <c r="G110" s="207"/>
      <c r="H110" s="210">
        <v>1.571</v>
      </c>
      <c r="I110" s="211"/>
      <c r="J110" s="207"/>
      <c r="K110" s="207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156</v>
      </c>
      <c r="AU110" s="216" t="s">
        <v>150</v>
      </c>
      <c r="AV110" s="14" t="s">
        <v>150</v>
      </c>
      <c r="AW110" s="14" t="s">
        <v>31</v>
      </c>
      <c r="AX110" s="14" t="s">
        <v>77</v>
      </c>
      <c r="AY110" s="216" t="s">
        <v>140</v>
      </c>
    </row>
    <row r="111" spans="1:65" s="2" customFormat="1" ht="24.2" customHeight="1">
      <c r="A111" s="36"/>
      <c r="B111" s="37"/>
      <c r="C111" s="175" t="s">
        <v>149</v>
      </c>
      <c r="D111" s="175" t="s">
        <v>144</v>
      </c>
      <c r="E111" s="176" t="s">
        <v>699</v>
      </c>
      <c r="F111" s="177" t="s">
        <v>700</v>
      </c>
      <c r="G111" s="178" t="s">
        <v>546</v>
      </c>
      <c r="H111" s="179">
        <v>1</v>
      </c>
      <c r="I111" s="180"/>
      <c r="J111" s="181">
        <f>ROUND(I111*H111,2)</f>
        <v>0</v>
      </c>
      <c r="K111" s="177" t="s">
        <v>148</v>
      </c>
      <c r="L111" s="41"/>
      <c r="M111" s="182" t="s">
        <v>19</v>
      </c>
      <c r="N111" s="183" t="s">
        <v>40</v>
      </c>
      <c r="O111" s="66"/>
      <c r="P111" s="184">
        <f>O111*H111</f>
        <v>0</v>
      </c>
      <c r="Q111" s="184">
        <v>0.10661</v>
      </c>
      <c r="R111" s="184">
        <f>Q111*H111</f>
        <v>0.10661</v>
      </c>
      <c r="S111" s="184">
        <v>0</v>
      </c>
      <c r="T111" s="185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6" t="s">
        <v>149</v>
      </c>
      <c r="AT111" s="186" t="s">
        <v>144</v>
      </c>
      <c r="AU111" s="186" t="s">
        <v>150</v>
      </c>
      <c r="AY111" s="19" t="s">
        <v>140</v>
      </c>
      <c r="BE111" s="187">
        <f>IF(N111="základní",J111,0)</f>
        <v>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9" t="s">
        <v>77</v>
      </c>
      <c r="BK111" s="187">
        <f>ROUND(I111*H111,2)</f>
        <v>0</v>
      </c>
      <c r="BL111" s="19" t="s">
        <v>149</v>
      </c>
      <c r="BM111" s="186" t="s">
        <v>701</v>
      </c>
    </row>
    <row r="112" spans="1:65" s="2" customFormat="1" ht="29.25">
      <c r="A112" s="36"/>
      <c r="B112" s="37"/>
      <c r="C112" s="38"/>
      <c r="D112" s="188" t="s">
        <v>152</v>
      </c>
      <c r="E112" s="38"/>
      <c r="F112" s="189" t="s">
        <v>702</v>
      </c>
      <c r="G112" s="38"/>
      <c r="H112" s="38"/>
      <c r="I112" s="190"/>
      <c r="J112" s="38"/>
      <c r="K112" s="38"/>
      <c r="L112" s="41"/>
      <c r="M112" s="191"/>
      <c r="N112" s="192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152</v>
      </c>
      <c r="AU112" s="19" t="s">
        <v>150</v>
      </c>
    </row>
    <row r="113" spans="1:65" s="2" customFormat="1">
      <c r="A113" s="36"/>
      <c r="B113" s="37"/>
      <c r="C113" s="38"/>
      <c r="D113" s="193" t="s">
        <v>154</v>
      </c>
      <c r="E113" s="38"/>
      <c r="F113" s="194" t="s">
        <v>703</v>
      </c>
      <c r="G113" s="38"/>
      <c r="H113" s="38"/>
      <c r="I113" s="190"/>
      <c r="J113" s="38"/>
      <c r="K113" s="38"/>
      <c r="L113" s="41"/>
      <c r="M113" s="191"/>
      <c r="N113" s="192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154</v>
      </c>
      <c r="AU113" s="19" t="s">
        <v>150</v>
      </c>
    </row>
    <row r="114" spans="1:65" s="13" customFormat="1">
      <c r="B114" s="195"/>
      <c r="C114" s="196"/>
      <c r="D114" s="188" t="s">
        <v>156</v>
      </c>
      <c r="E114" s="197" t="s">
        <v>19</v>
      </c>
      <c r="F114" s="198" t="s">
        <v>704</v>
      </c>
      <c r="G114" s="196"/>
      <c r="H114" s="199">
        <v>1</v>
      </c>
      <c r="I114" s="200"/>
      <c r="J114" s="196"/>
      <c r="K114" s="196"/>
      <c r="L114" s="201"/>
      <c r="M114" s="202"/>
      <c r="N114" s="203"/>
      <c r="O114" s="203"/>
      <c r="P114" s="203"/>
      <c r="Q114" s="203"/>
      <c r="R114" s="203"/>
      <c r="S114" s="203"/>
      <c r="T114" s="204"/>
      <c r="AT114" s="205" t="s">
        <v>156</v>
      </c>
      <c r="AU114" s="205" t="s">
        <v>150</v>
      </c>
      <c r="AV114" s="13" t="s">
        <v>79</v>
      </c>
      <c r="AW114" s="13" t="s">
        <v>31</v>
      </c>
      <c r="AX114" s="13" t="s">
        <v>69</v>
      </c>
      <c r="AY114" s="205" t="s">
        <v>140</v>
      </c>
    </row>
    <row r="115" spans="1:65" s="14" customFormat="1">
      <c r="B115" s="206"/>
      <c r="C115" s="207"/>
      <c r="D115" s="188" t="s">
        <v>156</v>
      </c>
      <c r="E115" s="208" t="s">
        <v>19</v>
      </c>
      <c r="F115" s="209" t="s">
        <v>158</v>
      </c>
      <c r="G115" s="207"/>
      <c r="H115" s="210">
        <v>1</v>
      </c>
      <c r="I115" s="211"/>
      <c r="J115" s="207"/>
      <c r="K115" s="207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156</v>
      </c>
      <c r="AU115" s="216" t="s">
        <v>150</v>
      </c>
      <c r="AV115" s="14" t="s">
        <v>150</v>
      </c>
      <c r="AW115" s="14" t="s">
        <v>31</v>
      </c>
      <c r="AX115" s="14" t="s">
        <v>77</v>
      </c>
      <c r="AY115" s="216" t="s">
        <v>140</v>
      </c>
    </row>
    <row r="116" spans="1:65" s="2" customFormat="1" ht="24.2" customHeight="1">
      <c r="A116" s="36"/>
      <c r="B116" s="37"/>
      <c r="C116" s="175" t="s">
        <v>182</v>
      </c>
      <c r="D116" s="175" t="s">
        <v>144</v>
      </c>
      <c r="E116" s="176" t="s">
        <v>705</v>
      </c>
      <c r="F116" s="177" t="s">
        <v>706</v>
      </c>
      <c r="G116" s="178" t="s">
        <v>546</v>
      </c>
      <c r="H116" s="179">
        <v>1</v>
      </c>
      <c r="I116" s="180"/>
      <c r="J116" s="181">
        <f>ROUND(I116*H116,2)</f>
        <v>0</v>
      </c>
      <c r="K116" s="177" t="s">
        <v>148</v>
      </c>
      <c r="L116" s="41"/>
      <c r="M116" s="182" t="s">
        <v>19</v>
      </c>
      <c r="N116" s="183" t="s">
        <v>40</v>
      </c>
      <c r="O116" s="66"/>
      <c r="P116" s="184">
        <f>O116*H116</f>
        <v>0</v>
      </c>
      <c r="Q116" s="184">
        <v>2.4240000000000001E-2</v>
      </c>
      <c r="R116" s="184">
        <f>Q116*H116</f>
        <v>2.4240000000000001E-2</v>
      </c>
      <c r="S116" s="184">
        <v>0</v>
      </c>
      <c r="T116" s="18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149</v>
      </c>
      <c r="AT116" s="186" t="s">
        <v>144</v>
      </c>
      <c r="AU116" s="186" t="s">
        <v>150</v>
      </c>
      <c r="AY116" s="19" t="s">
        <v>140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9" t="s">
        <v>77</v>
      </c>
      <c r="BK116" s="187">
        <f>ROUND(I116*H116,2)</f>
        <v>0</v>
      </c>
      <c r="BL116" s="19" t="s">
        <v>149</v>
      </c>
      <c r="BM116" s="186" t="s">
        <v>707</v>
      </c>
    </row>
    <row r="117" spans="1:65" s="2" customFormat="1" ht="19.5">
      <c r="A117" s="36"/>
      <c r="B117" s="37"/>
      <c r="C117" s="38"/>
      <c r="D117" s="188" t="s">
        <v>152</v>
      </c>
      <c r="E117" s="38"/>
      <c r="F117" s="189" t="s">
        <v>708</v>
      </c>
      <c r="G117" s="38"/>
      <c r="H117" s="38"/>
      <c r="I117" s="190"/>
      <c r="J117" s="38"/>
      <c r="K117" s="38"/>
      <c r="L117" s="41"/>
      <c r="M117" s="191"/>
      <c r="N117" s="192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152</v>
      </c>
      <c r="AU117" s="19" t="s">
        <v>150</v>
      </c>
    </row>
    <row r="118" spans="1:65" s="2" customFormat="1">
      <c r="A118" s="36"/>
      <c r="B118" s="37"/>
      <c r="C118" s="38"/>
      <c r="D118" s="193" t="s">
        <v>154</v>
      </c>
      <c r="E118" s="38"/>
      <c r="F118" s="194" t="s">
        <v>709</v>
      </c>
      <c r="G118" s="38"/>
      <c r="H118" s="38"/>
      <c r="I118" s="190"/>
      <c r="J118" s="38"/>
      <c r="K118" s="38"/>
      <c r="L118" s="41"/>
      <c r="M118" s="191"/>
      <c r="N118" s="192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154</v>
      </c>
      <c r="AU118" s="19" t="s">
        <v>150</v>
      </c>
    </row>
    <row r="119" spans="1:65" s="13" customFormat="1">
      <c r="B119" s="195"/>
      <c r="C119" s="196"/>
      <c r="D119" s="188" t="s">
        <v>156</v>
      </c>
      <c r="E119" s="197" t="s">
        <v>19</v>
      </c>
      <c r="F119" s="198" t="s">
        <v>704</v>
      </c>
      <c r="G119" s="196"/>
      <c r="H119" s="199">
        <v>1</v>
      </c>
      <c r="I119" s="200"/>
      <c r="J119" s="196"/>
      <c r="K119" s="196"/>
      <c r="L119" s="201"/>
      <c r="M119" s="202"/>
      <c r="N119" s="203"/>
      <c r="O119" s="203"/>
      <c r="P119" s="203"/>
      <c r="Q119" s="203"/>
      <c r="R119" s="203"/>
      <c r="S119" s="203"/>
      <c r="T119" s="204"/>
      <c r="AT119" s="205" t="s">
        <v>156</v>
      </c>
      <c r="AU119" s="205" t="s">
        <v>150</v>
      </c>
      <c r="AV119" s="13" t="s">
        <v>79</v>
      </c>
      <c r="AW119" s="13" t="s">
        <v>31</v>
      </c>
      <c r="AX119" s="13" t="s">
        <v>69</v>
      </c>
      <c r="AY119" s="205" t="s">
        <v>140</v>
      </c>
    </row>
    <row r="120" spans="1:65" s="14" customFormat="1">
      <c r="B120" s="206"/>
      <c r="C120" s="207"/>
      <c r="D120" s="188" t="s">
        <v>156</v>
      </c>
      <c r="E120" s="208" t="s">
        <v>19</v>
      </c>
      <c r="F120" s="209" t="s">
        <v>158</v>
      </c>
      <c r="G120" s="207"/>
      <c r="H120" s="210">
        <v>1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156</v>
      </c>
      <c r="AU120" s="216" t="s">
        <v>150</v>
      </c>
      <c r="AV120" s="14" t="s">
        <v>150</v>
      </c>
      <c r="AW120" s="14" t="s">
        <v>31</v>
      </c>
      <c r="AX120" s="14" t="s">
        <v>77</v>
      </c>
      <c r="AY120" s="216" t="s">
        <v>140</v>
      </c>
    </row>
    <row r="121" spans="1:65" s="2" customFormat="1" ht="24.2" customHeight="1">
      <c r="A121" s="36"/>
      <c r="B121" s="37"/>
      <c r="C121" s="175" t="s">
        <v>188</v>
      </c>
      <c r="D121" s="175" t="s">
        <v>144</v>
      </c>
      <c r="E121" s="176" t="s">
        <v>710</v>
      </c>
      <c r="F121" s="177" t="s">
        <v>711</v>
      </c>
      <c r="G121" s="178" t="s">
        <v>546</v>
      </c>
      <c r="H121" s="179">
        <v>1</v>
      </c>
      <c r="I121" s="180"/>
      <c r="J121" s="181">
        <f>ROUND(I121*H121,2)</f>
        <v>0</v>
      </c>
      <c r="K121" s="177" t="s">
        <v>148</v>
      </c>
      <c r="L121" s="41"/>
      <c r="M121" s="182" t="s">
        <v>19</v>
      </c>
      <c r="N121" s="183" t="s">
        <v>40</v>
      </c>
      <c r="O121" s="66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149</v>
      </c>
      <c r="AT121" s="186" t="s">
        <v>144</v>
      </c>
      <c r="AU121" s="186" t="s">
        <v>150</v>
      </c>
      <c r="AY121" s="19" t="s">
        <v>140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9" t="s">
        <v>77</v>
      </c>
      <c r="BK121" s="187">
        <f>ROUND(I121*H121,2)</f>
        <v>0</v>
      </c>
      <c r="BL121" s="19" t="s">
        <v>149</v>
      </c>
      <c r="BM121" s="186" t="s">
        <v>712</v>
      </c>
    </row>
    <row r="122" spans="1:65" s="2" customFormat="1" ht="19.5">
      <c r="A122" s="36"/>
      <c r="B122" s="37"/>
      <c r="C122" s="38"/>
      <c r="D122" s="188" t="s">
        <v>152</v>
      </c>
      <c r="E122" s="38"/>
      <c r="F122" s="189" t="s">
        <v>713</v>
      </c>
      <c r="G122" s="38"/>
      <c r="H122" s="38"/>
      <c r="I122" s="190"/>
      <c r="J122" s="38"/>
      <c r="K122" s="38"/>
      <c r="L122" s="41"/>
      <c r="M122" s="191"/>
      <c r="N122" s="192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152</v>
      </c>
      <c r="AU122" s="19" t="s">
        <v>150</v>
      </c>
    </row>
    <row r="123" spans="1:65" s="2" customFormat="1">
      <c r="A123" s="36"/>
      <c r="B123" s="37"/>
      <c r="C123" s="38"/>
      <c r="D123" s="193" t="s">
        <v>154</v>
      </c>
      <c r="E123" s="38"/>
      <c r="F123" s="194" t="s">
        <v>714</v>
      </c>
      <c r="G123" s="38"/>
      <c r="H123" s="38"/>
      <c r="I123" s="190"/>
      <c r="J123" s="38"/>
      <c r="K123" s="38"/>
      <c r="L123" s="41"/>
      <c r="M123" s="191"/>
      <c r="N123" s="192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154</v>
      </c>
      <c r="AU123" s="19" t="s">
        <v>150</v>
      </c>
    </row>
    <row r="124" spans="1:65" s="13" customFormat="1">
      <c r="B124" s="195"/>
      <c r="C124" s="196"/>
      <c r="D124" s="188" t="s">
        <v>156</v>
      </c>
      <c r="E124" s="197" t="s">
        <v>19</v>
      </c>
      <c r="F124" s="198" t="s">
        <v>704</v>
      </c>
      <c r="G124" s="196"/>
      <c r="H124" s="199">
        <v>1</v>
      </c>
      <c r="I124" s="200"/>
      <c r="J124" s="196"/>
      <c r="K124" s="196"/>
      <c r="L124" s="201"/>
      <c r="M124" s="202"/>
      <c r="N124" s="203"/>
      <c r="O124" s="203"/>
      <c r="P124" s="203"/>
      <c r="Q124" s="203"/>
      <c r="R124" s="203"/>
      <c r="S124" s="203"/>
      <c r="T124" s="204"/>
      <c r="AT124" s="205" t="s">
        <v>156</v>
      </c>
      <c r="AU124" s="205" t="s">
        <v>150</v>
      </c>
      <c r="AV124" s="13" t="s">
        <v>79</v>
      </c>
      <c r="AW124" s="13" t="s">
        <v>31</v>
      </c>
      <c r="AX124" s="13" t="s">
        <v>69</v>
      </c>
      <c r="AY124" s="205" t="s">
        <v>140</v>
      </c>
    </row>
    <row r="125" spans="1:65" s="14" customFormat="1">
      <c r="B125" s="206"/>
      <c r="C125" s="207"/>
      <c r="D125" s="188" t="s">
        <v>156</v>
      </c>
      <c r="E125" s="208" t="s">
        <v>19</v>
      </c>
      <c r="F125" s="209" t="s">
        <v>158</v>
      </c>
      <c r="G125" s="207"/>
      <c r="H125" s="210">
        <v>1</v>
      </c>
      <c r="I125" s="211"/>
      <c r="J125" s="207"/>
      <c r="K125" s="207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156</v>
      </c>
      <c r="AU125" s="216" t="s">
        <v>150</v>
      </c>
      <c r="AV125" s="14" t="s">
        <v>150</v>
      </c>
      <c r="AW125" s="14" t="s">
        <v>31</v>
      </c>
      <c r="AX125" s="14" t="s">
        <v>77</v>
      </c>
      <c r="AY125" s="216" t="s">
        <v>140</v>
      </c>
    </row>
    <row r="126" spans="1:65" s="2" customFormat="1" ht="33" customHeight="1">
      <c r="A126" s="36"/>
      <c r="B126" s="37"/>
      <c r="C126" s="175" t="s">
        <v>198</v>
      </c>
      <c r="D126" s="175" t="s">
        <v>144</v>
      </c>
      <c r="E126" s="176" t="s">
        <v>715</v>
      </c>
      <c r="F126" s="177" t="s">
        <v>716</v>
      </c>
      <c r="G126" s="178" t="s">
        <v>546</v>
      </c>
      <c r="H126" s="179">
        <v>1</v>
      </c>
      <c r="I126" s="180"/>
      <c r="J126" s="181">
        <f>ROUND(I126*H126,2)</f>
        <v>0</v>
      </c>
      <c r="K126" s="177" t="s">
        <v>148</v>
      </c>
      <c r="L126" s="41"/>
      <c r="M126" s="182" t="s">
        <v>19</v>
      </c>
      <c r="N126" s="183" t="s">
        <v>40</v>
      </c>
      <c r="O126" s="66"/>
      <c r="P126" s="184">
        <f>O126*H126</f>
        <v>0</v>
      </c>
      <c r="Q126" s="184">
        <v>0.42115999999999998</v>
      </c>
      <c r="R126" s="184">
        <f>Q126*H126</f>
        <v>0.42115999999999998</v>
      </c>
      <c r="S126" s="184">
        <v>0</v>
      </c>
      <c r="T126" s="18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6" t="s">
        <v>149</v>
      </c>
      <c r="AT126" s="186" t="s">
        <v>144</v>
      </c>
      <c r="AU126" s="186" t="s">
        <v>150</v>
      </c>
      <c r="AY126" s="19" t="s">
        <v>140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9" t="s">
        <v>77</v>
      </c>
      <c r="BK126" s="187">
        <f>ROUND(I126*H126,2)</f>
        <v>0</v>
      </c>
      <c r="BL126" s="19" t="s">
        <v>149</v>
      </c>
      <c r="BM126" s="186" t="s">
        <v>717</v>
      </c>
    </row>
    <row r="127" spans="1:65" s="2" customFormat="1" ht="29.25">
      <c r="A127" s="36"/>
      <c r="B127" s="37"/>
      <c r="C127" s="38"/>
      <c r="D127" s="188" t="s">
        <v>152</v>
      </c>
      <c r="E127" s="38"/>
      <c r="F127" s="189" t="s">
        <v>718</v>
      </c>
      <c r="G127" s="38"/>
      <c r="H127" s="38"/>
      <c r="I127" s="190"/>
      <c r="J127" s="38"/>
      <c r="K127" s="38"/>
      <c r="L127" s="41"/>
      <c r="M127" s="191"/>
      <c r="N127" s="192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152</v>
      </c>
      <c r="AU127" s="19" t="s">
        <v>150</v>
      </c>
    </row>
    <row r="128" spans="1:65" s="2" customFormat="1">
      <c r="A128" s="36"/>
      <c r="B128" s="37"/>
      <c r="C128" s="38"/>
      <c r="D128" s="193" t="s">
        <v>154</v>
      </c>
      <c r="E128" s="38"/>
      <c r="F128" s="194" t="s">
        <v>719</v>
      </c>
      <c r="G128" s="38"/>
      <c r="H128" s="38"/>
      <c r="I128" s="190"/>
      <c r="J128" s="38"/>
      <c r="K128" s="38"/>
      <c r="L128" s="41"/>
      <c r="M128" s="191"/>
      <c r="N128" s="192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154</v>
      </c>
      <c r="AU128" s="19" t="s">
        <v>150</v>
      </c>
    </row>
    <row r="129" spans="1:65" s="13" customFormat="1">
      <c r="B129" s="195"/>
      <c r="C129" s="196"/>
      <c r="D129" s="188" t="s">
        <v>156</v>
      </c>
      <c r="E129" s="197" t="s">
        <v>19</v>
      </c>
      <c r="F129" s="198" t="s">
        <v>704</v>
      </c>
      <c r="G129" s="196"/>
      <c r="H129" s="199">
        <v>1</v>
      </c>
      <c r="I129" s="200"/>
      <c r="J129" s="196"/>
      <c r="K129" s="196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156</v>
      </c>
      <c r="AU129" s="205" t="s">
        <v>150</v>
      </c>
      <c r="AV129" s="13" t="s">
        <v>79</v>
      </c>
      <c r="AW129" s="13" t="s">
        <v>31</v>
      </c>
      <c r="AX129" s="13" t="s">
        <v>69</v>
      </c>
      <c r="AY129" s="205" t="s">
        <v>140</v>
      </c>
    </row>
    <row r="130" spans="1:65" s="14" customFormat="1">
      <c r="B130" s="206"/>
      <c r="C130" s="207"/>
      <c r="D130" s="188" t="s">
        <v>156</v>
      </c>
      <c r="E130" s="208" t="s">
        <v>19</v>
      </c>
      <c r="F130" s="209" t="s">
        <v>158</v>
      </c>
      <c r="G130" s="207"/>
      <c r="H130" s="210">
        <v>1</v>
      </c>
      <c r="I130" s="211"/>
      <c r="J130" s="207"/>
      <c r="K130" s="207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156</v>
      </c>
      <c r="AU130" s="216" t="s">
        <v>150</v>
      </c>
      <c r="AV130" s="14" t="s">
        <v>150</v>
      </c>
      <c r="AW130" s="14" t="s">
        <v>31</v>
      </c>
      <c r="AX130" s="14" t="s">
        <v>77</v>
      </c>
      <c r="AY130" s="216" t="s">
        <v>140</v>
      </c>
    </row>
    <row r="131" spans="1:65" s="12" customFormat="1" ht="22.9" customHeight="1">
      <c r="B131" s="159"/>
      <c r="C131" s="160"/>
      <c r="D131" s="161" t="s">
        <v>68</v>
      </c>
      <c r="E131" s="173" t="s">
        <v>214</v>
      </c>
      <c r="F131" s="173" t="s">
        <v>374</v>
      </c>
      <c r="G131" s="160"/>
      <c r="H131" s="160"/>
      <c r="I131" s="163"/>
      <c r="J131" s="174">
        <f>BK131</f>
        <v>0</v>
      </c>
      <c r="K131" s="160"/>
      <c r="L131" s="165"/>
      <c r="M131" s="166"/>
      <c r="N131" s="167"/>
      <c r="O131" s="167"/>
      <c r="P131" s="168">
        <f>P132</f>
        <v>0</v>
      </c>
      <c r="Q131" s="167"/>
      <c r="R131" s="168">
        <f>R132</f>
        <v>0</v>
      </c>
      <c r="S131" s="167"/>
      <c r="T131" s="169">
        <f>T132</f>
        <v>5.3999999999999999E-2</v>
      </c>
      <c r="AR131" s="170" t="s">
        <v>77</v>
      </c>
      <c r="AT131" s="171" t="s">
        <v>68</v>
      </c>
      <c r="AU131" s="171" t="s">
        <v>77</v>
      </c>
      <c r="AY131" s="170" t="s">
        <v>140</v>
      </c>
      <c r="BK131" s="172">
        <f>BK132</f>
        <v>0</v>
      </c>
    </row>
    <row r="132" spans="1:65" s="12" customFormat="1" ht="20.85" customHeight="1">
      <c r="B132" s="159"/>
      <c r="C132" s="160"/>
      <c r="D132" s="161" t="s">
        <v>68</v>
      </c>
      <c r="E132" s="173" t="s">
        <v>440</v>
      </c>
      <c r="F132" s="173" t="s">
        <v>441</v>
      </c>
      <c r="G132" s="160"/>
      <c r="H132" s="160"/>
      <c r="I132" s="163"/>
      <c r="J132" s="174">
        <f>BK132</f>
        <v>0</v>
      </c>
      <c r="K132" s="160"/>
      <c r="L132" s="165"/>
      <c r="M132" s="166"/>
      <c r="N132" s="167"/>
      <c r="O132" s="167"/>
      <c r="P132" s="168">
        <f>SUM(P133:P136)</f>
        <v>0</v>
      </c>
      <c r="Q132" s="167"/>
      <c r="R132" s="168">
        <f>SUM(R133:R136)</f>
        <v>0</v>
      </c>
      <c r="S132" s="167"/>
      <c r="T132" s="169">
        <f>SUM(T133:T136)</f>
        <v>5.3999999999999999E-2</v>
      </c>
      <c r="AR132" s="170" t="s">
        <v>77</v>
      </c>
      <c r="AT132" s="171" t="s">
        <v>68</v>
      </c>
      <c r="AU132" s="171" t="s">
        <v>79</v>
      </c>
      <c r="AY132" s="170" t="s">
        <v>140</v>
      </c>
      <c r="BK132" s="172">
        <f>SUM(BK133:BK136)</f>
        <v>0</v>
      </c>
    </row>
    <row r="133" spans="1:65" s="2" customFormat="1" ht="24.2" customHeight="1">
      <c r="A133" s="36"/>
      <c r="B133" s="37"/>
      <c r="C133" s="175" t="s">
        <v>157</v>
      </c>
      <c r="D133" s="175" t="s">
        <v>144</v>
      </c>
      <c r="E133" s="176" t="s">
        <v>720</v>
      </c>
      <c r="F133" s="177" t="s">
        <v>721</v>
      </c>
      <c r="G133" s="178" t="s">
        <v>546</v>
      </c>
      <c r="H133" s="179">
        <v>1</v>
      </c>
      <c r="I133" s="180"/>
      <c r="J133" s="181">
        <f>ROUND(I133*H133,2)</f>
        <v>0</v>
      </c>
      <c r="K133" s="177" t="s">
        <v>148</v>
      </c>
      <c r="L133" s="41"/>
      <c r="M133" s="182" t="s">
        <v>19</v>
      </c>
      <c r="N133" s="183" t="s">
        <v>40</v>
      </c>
      <c r="O133" s="66"/>
      <c r="P133" s="184">
        <f>O133*H133</f>
        <v>0</v>
      </c>
      <c r="Q133" s="184">
        <v>0</v>
      </c>
      <c r="R133" s="184">
        <f>Q133*H133</f>
        <v>0</v>
      </c>
      <c r="S133" s="184">
        <v>5.3999999999999999E-2</v>
      </c>
      <c r="T133" s="185">
        <f>S133*H133</f>
        <v>5.3999999999999999E-2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6" t="s">
        <v>149</v>
      </c>
      <c r="AT133" s="186" t="s">
        <v>144</v>
      </c>
      <c r="AU133" s="186" t="s">
        <v>150</v>
      </c>
      <c r="AY133" s="19" t="s">
        <v>140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9" t="s">
        <v>77</v>
      </c>
      <c r="BK133" s="187">
        <f>ROUND(I133*H133,2)</f>
        <v>0</v>
      </c>
      <c r="BL133" s="19" t="s">
        <v>149</v>
      </c>
      <c r="BM133" s="186" t="s">
        <v>722</v>
      </c>
    </row>
    <row r="134" spans="1:65" s="2" customFormat="1" ht="29.25">
      <c r="A134" s="36"/>
      <c r="B134" s="37"/>
      <c r="C134" s="38"/>
      <c r="D134" s="188" t="s">
        <v>152</v>
      </c>
      <c r="E134" s="38"/>
      <c r="F134" s="189" t="s">
        <v>723</v>
      </c>
      <c r="G134" s="38"/>
      <c r="H134" s="38"/>
      <c r="I134" s="190"/>
      <c r="J134" s="38"/>
      <c r="K134" s="38"/>
      <c r="L134" s="41"/>
      <c r="M134" s="191"/>
      <c r="N134" s="192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152</v>
      </c>
      <c r="AU134" s="19" t="s">
        <v>150</v>
      </c>
    </row>
    <row r="135" spans="1:65" s="2" customFormat="1">
      <c r="A135" s="36"/>
      <c r="B135" s="37"/>
      <c r="C135" s="38"/>
      <c r="D135" s="193" t="s">
        <v>154</v>
      </c>
      <c r="E135" s="38"/>
      <c r="F135" s="194" t="s">
        <v>724</v>
      </c>
      <c r="G135" s="38"/>
      <c r="H135" s="38"/>
      <c r="I135" s="190"/>
      <c r="J135" s="38"/>
      <c r="K135" s="38"/>
      <c r="L135" s="41"/>
      <c r="M135" s="191"/>
      <c r="N135" s="192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154</v>
      </c>
      <c r="AU135" s="19" t="s">
        <v>150</v>
      </c>
    </row>
    <row r="136" spans="1:65" s="13" customFormat="1">
      <c r="B136" s="195"/>
      <c r="C136" s="196"/>
      <c r="D136" s="188" t="s">
        <v>156</v>
      </c>
      <c r="E136" s="197" t="s">
        <v>19</v>
      </c>
      <c r="F136" s="198" t="s">
        <v>77</v>
      </c>
      <c r="G136" s="196"/>
      <c r="H136" s="199">
        <v>1</v>
      </c>
      <c r="I136" s="200"/>
      <c r="J136" s="196"/>
      <c r="K136" s="196"/>
      <c r="L136" s="201"/>
      <c r="M136" s="202"/>
      <c r="N136" s="203"/>
      <c r="O136" s="203"/>
      <c r="P136" s="203"/>
      <c r="Q136" s="203"/>
      <c r="R136" s="203"/>
      <c r="S136" s="203"/>
      <c r="T136" s="204"/>
      <c r="AT136" s="205" t="s">
        <v>156</v>
      </c>
      <c r="AU136" s="205" t="s">
        <v>150</v>
      </c>
      <c r="AV136" s="13" t="s">
        <v>79</v>
      </c>
      <c r="AW136" s="13" t="s">
        <v>31</v>
      </c>
      <c r="AX136" s="13" t="s">
        <v>77</v>
      </c>
      <c r="AY136" s="205" t="s">
        <v>140</v>
      </c>
    </row>
    <row r="137" spans="1:65" s="12" customFormat="1" ht="22.9" customHeight="1">
      <c r="B137" s="159"/>
      <c r="C137" s="160"/>
      <c r="D137" s="161" t="s">
        <v>68</v>
      </c>
      <c r="E137" s="173" t="s">
        <v>448</v>
      </c>
      <c r="F137" s="173" t="s">
        <v>449</v>
      </c>
      <c r="G137" s="160"/>
      <c r="H137" s="160"/>
      <c r="I137" s="163"/>
      <c r="J137" s="174">
        <f>BK137</f>
        <v>0</v>
      </c>
      <c r="K137" s="160"/>
      <c r="L137" s="165"/>
      <c r="M137" s="166"/>
      <c r="N137" s="167"/>
      <c r="O137" s="167"/>
      <c r="P137" s="168">
        <f>SUM(P138:P147)</f>
        <v>0</v>
      </c>
      <c r="Q137" s="167"/>
      <c r="R137" s="168">
        <f>SUM(R138:R147)</f>
        <v>0</v>
      </c>
      <c r="S137" s="167"/>
      <c r="T137" s="169">
        <f>SUM(T138:T147)</f>
        <v>0</v>
      </c>
      <c r="AR137" s="170" t="s">
        <v>77</v>
      </c>
      <c r="AT137" s="171" t="s">
        <v>68</v>
      </c>
      <c r="AU137" s="171" t="s">
        <v>77</v>
      </c>
      <c r="AY137" s="170" t="s">
        <v>140</v>
      </c>
      <c r="BK137" s="172">
        <f>SUM(BK138:BK147)</f>
        <v>0</v>
      </c>
    </row>
    <row r="138" spans="1:65" s="2" customFormat="1" ht="24.2" customHeight="1">
      <c r="A138" s="36"/>
      <c r="B138" s="37"/>
      <c r="C138" s="175" t="s">
        <v>214</v>
      </c>
      <c r="D138" s="175" t="s">
        <v>144</v>
      </c>
      <c r="E138" s="176" t="s">
        <v>451</v>
      </c>
      <c r="F138" s="177" t="s">
        <v>452</v>
      </c>
      <c r="G138" s="178" t="s">
        <v>244</v>
      </c>
      <c r="H138" s="179">
        <v>4.5570000000000004</v>
      </c>
      <c r="I138" s="180"/>
      <c r="J138" s="181">
        <f>ROUND(I138*H138,2)</f>
        <v>0</v>
      </c>
      <c r="K138" s="177" t="s">
        <v>148</v>
      </c>
      <c r="L138" s="41"/>
      <c r="M138" s="182" t="s">
        <v>19</v>
      </c>
      <c r="N138" s="183" t="s">
        <v>40</v>
      </c>
      <c r="O138" s="66"/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6" t="s">
        <v>149</v>
      </c>
      <c r="AT138" s="186" t="s">
        <v>144</v>
      </c>
      <c r="AU138" s="186" t="s">
        <v>79</v>
      </c>
      <c r="AY138" s="19" t="s">
        <v>140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9" t="s">
        <v>77</v>
      </c>
      <c r="BK138" s="187">
        <f>ROUND(I138*H138,2)</f>
        <v>0</v>
      </c>
      <c r="BL138" s="19" t="s">
        <v>149</v>
      </c>
      <c r="BM138" s="186" t="s">
        <v>725</v>
      </c>
    </row>
    <row r="139" spans="1:65" s="2" customFormat="1" ht="19.5">
      <c r="A139" s="36"/>
      <c r="B139" s="37"/>
      <c r="C139" s="38"/>
      <c r="D139" s="188" t="s">
        <v>152</v>
      </c>
      <c r="E139" s="38"/>
      <c r="F139" s="189" t="s">
        <v>454</v>
      </c>
      <c r="G139" s="38"/>
      <c r="H139" s="38"/>
      <c r="I139" s="190"/>
      <c r="J139" s="38"/>
      <c r="K139" s="38"/>
      <c r="L139" s="41"/>
      <c r="M139" s="191"/>
      <c r="N139" s="192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152</v>
      </c>
      <c r="AU139" s="19" t="s">
        <v>79</v>
      </c>
    </row>
    <row r="140" spans="1:65" s="2" customFormat="1">
      <c r="A140" s="36"/>
      <c r="B140" s="37"/>
      <c r="C140" s="38"/>
      <c r="D140" s="193" t="s">
        <v>154</v>
      </c>
      <c r="E140" s="38"/>
      <c r="F140" s="194" t="s">
        <v>455</v>
      </c>
      <c r="G140" s="38"/>
      <c r="H140" s="38"/>
      <c r="I140" s="190"/>
      <c r="J140" s="38"/>
      <c r="K140" s="38"/>
      <c r="L140" s="41"/>
      <c r="M140" s="191"/>
      <c r="N140" s="192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154</v>
      </c>
      <c r="AU140" s="19" t="s">
        <v>79</v>
      </c>
    </row>
    <row r="141" spans="1:65" s="2" customFormat="1" ht="24.2" customHeight="1">
      <c r="A141" s="36"/>
      <c r="B141" s="37"/>
      <c r="C141" s="175" t="s">
        <v>221</v>
      </c>
      <c r="D141" s="175" t="s">
        <v>144</v>
      </c>
      <c r="E141" s="176" t="s">
        <v>457</v>
      </c>
      <c r="F141" s="177" t="s">
        <v>458</v>
      </c>
      <c r="G141" s="178" t="s">
        <v>244</v>
      </c>
      <c r="H141" s="179">
        <v>68.355000000000004</v>
      </c>
      <c r="I141" s="180"/>
      <c r="J141" s="181">
        <f>ROUND(I141*H141,2)</f>
        <v>0</v>
      </c>
      <c r="K141" s="177" t="s">
        <v>148</v>
      </c>
      <c r="L141" s="41"/>
      <c r="M141" s="182" t="s">
        <v>19</v>
      </c>
      <c r="N141" s="183" t="s">
        <v>40</v>
      </c>
      <c r="O141" s="66"/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6" t="s">
        <v>149</v>
      </c>
      <c r="AT141" s="186" t="s">
        <v>144</v>
      </c>
      <c r="AU141" s="186" t="s">
        <v>79</v>
      </c>
      <c r="AY141" s="19" t="s">
        <v>140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9" t="s">
        <v>77</v>
      </c>
      <c r="BK141" s="187">
        <f>ROUND(I141*H141,2)</f>
        <v>0</v>
      </c>
      <c r="BL141" s="19" t="s">
        <v>149</v>
      </c>
      <c r="BM141" s="186" t="s">
        <v>726</v>
      </c>
    </row>
    <row r="142" spans="1:65" s="2" customFormat="1" ht="19.5">
      <c r="A142" s="36"/>
      <c r="B142" s="37"/>
      <c r="C142" s="38"/>
      <c r="D142" s="188" t="s">
        <v>152</v>
      </c>
      <c r="E142" s="38"/>
      <c r="F142" s="189" t="s">
        <v>460</v>
      </c>
      <c r="G142" s="38"/>
      <c r="H142" s="38"/>
      <c r="I142" s="190"/>
      <c r="J142" s="38"/>
      <c r="K142" s="38"/>
      <c r="L142" s="41"/>
      <c r="M142" s="191"/>
      <c r="N142" s="192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152</v>
      </c>
      <c r="AU142" s="19" t="s">
        <v>79</v>
      </c>
    </row>
    <row r="143" spans="1:65" s="2" customFormat="1">
      <c r="A143" s="36"/>
      <c r="B143" s="37"/>
      <c r="C143" s="38"/>
      <c r="D143" s="193" t="s">
        <v>154</v>
      </c>
      <c r="E143" s="38"/>
      <c r="F143" s="194" t="s">
        <v>461</v>
      </c>
      <c r="G143" s="38"/>
      <c r="H143" s="38"/>
      <c r="I143" s="190"/>
      <c r="J143" s="38"/>
      <c r="K143" s="38"/>
      <c r="L143" s="41"/>
      <c r="M143" s="191"/>
      <c r="N143" s="192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154</v>
      </c>
      <c r="AU143" s="19" t="s">
        <v>79</v>
      </c>
    </row>
    <row r="144" spans="1:65" s="13" customFormat="1">
      <c r="B144" s="195"/>
      <c r="C144" s="196"/>
      <c r="D144" s="188" t="s">
        <v>156</v>
      </c>
      <c r="E144" s="197" t="s">
        <v>19</v>
      </c>
      <c r="F144" s="198" t="s">
        <v>727</v>
      </c>
      <c r="G144" s="196"/>
      <c r="H144" s="199">
        <v>68.355000000000004</v>
      </c>
      <c r="I144" s="200"/>
      <c r="J144" s="196"/>
      <c r="K144" s="196"/>
      <c r="L144" s="201"/>
      <c r="M144" s="202"/>
      <c r="N144" s="203"/>
      <c r="O144" s="203"/>
      <c r="P144" s="203"/>
      <c r="Q144" s="203"/>
      <c r="R144" s="203"/>
      <c r="S144" s="203"/>
      <c r="T144" s="204"/>
      <c r="AT144" s="205" t="s">
        <v>156</v>
      </c>
      <c r="AU144" s="205" t="s">
        <v>79</v>
      </c>
      <c r="AV144" s="13" t="s">
        <v>79</v>
      </c>
      <c r="AW144" s="13" t="s">
        <v>31</v>
      </c>
      <c r="AX144" s="13" t="s">
        <v>77</v>
      </c>
      <c r="AY144" s="205" t="s">
        <v>140</v>
      </c>
    </row>
    <row r="145" spans="1:65" s="2" customFormat="1" ht="33" customHeight="1">
      <c r="A145" s="36"/>
      <c r="B145" s="37"/>
      <c r="C145" s="175" t="s">
        <v>142</v>
      </c>
      <c r="D145" s="175" t="s">
        <v>144</v>
      </c>
      <c r="E145" s="176" t="s">
        <v>464</v>
      </c>
      <c r="F145" s="177" t="s">
        <v>465</v>
      </c>
      <c r="G145" s="178" t="s">
        <v>244</v>
      </c>
      <c r="H145" s="179">
        <v>4.5570000000000004</v>
      </c>
      <c r="I145" s="180"/>
      <c r="J145" s="181">
        <f>ROUND(I145*H145,2)</f>
        <v>0</v>
      </c>
      <c r="K145" s="177" t="s">
        <v>148</v>
      </c>
      <c r="L145" s="41"/>
      <c r="M145" s="182" t="s">
        <v>19</v>
      </c>
      <c r="N145" s="183" t="s">
        <v>40</v>
      </c>
      <c r="O145" s="66"/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6" t="s">
        <v>149</v>
      </c>
      <c r="AT145" s="186" t="s">
        <v>144</v>
      </c>
      <c r="AU145" s="186" t="s">
        <v>79</v>
      </c>
      <c r="AY145" s="19" t="s">
        <v>140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9" t="s">
        <v>77</v>
      </c>
      <c r="BK145" s="187">
        <f>ROUND(I145*H145,2)</f>
        <v>0</v>
      </c>
      <c r="BL145" s="19" t="s">
        <v>149</v>
      </c>
      <c r="BM145" s="186" t="s">
        <v>728</v>
      </c>
    </row>
    <row r="146" spans="1:65" s="2" customFormat="1" ht="29.25">
      <c r="A146" s="36"/>
      <c r="B146" s="37"/>
      <c r="C146" s="38"/>
      <c r="D146" s="188" t="s">
        <v>152</v>
      </c>
      <c r="E146" s="38"/>
      <c r="F146" s="189" t="s">
        <v>467</v>
      </c>
      <c r="G146" s="38"/>
      <c r="H146" s="38"/>
      <c r="I146" s="190"/>
      <c r="J146" s="38"/>
      <c r="K146" s="38"/>
      <c r="L146" s="41"/>
      <c r="M146" s="191"/>
      <c r="N146" s="192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152</v>
      </c>
      <c r="AU146" s="19" t="s">
        <v>79</v>
      </c>
    </row>
    <row r="147" spans="1:65" s="2" customFormat="1">
      <c r="A147" s="36"/>
      <c r="B147" s="37"/>
      <c r="C147" s="38"/>
      <c r="D147" s="193" t="s">
        <v>154</v>
      </c>
      <c r="E147" s="38"/>
      <c r="F147" s="194" t="s">
        <v>468</v>
      </c>
      <c r="G147" s="38"/>
      <c r="H147" s="38"/>
      <c r="I147" s="190"/>
      <c r="J147" s="38"/>
      <c r="K147" s="38"/>
      <c r="L147" s="41"/>
      <c r="M147" s="191"/>
      <c r="N147" s="192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154</v>
      </c>
      <c r="AU147" s="19" t="s">
        <v>79</v>
      </c>
    </row>
    <row r="148" spans="1:65" s="12" customFormat="1" ht="25.9" customHeight="1">
      <c r="B148" s="159"/>
      <c r="C148" s="160"/>
      <c r="D148" s="161" t="s">
        <v>68</v>
      </c>
      <c r="E148" s="162" t="s">
        <v>490</v>
      </c>
      <c r="F148" s="162" t="s">
        <v>491</v>
      </c>
      <c r="G148" s="160"/>
      <c r="H148" s="160"/>
      <c r="I148" s="163"/>
      <c r="J148" s="164">
        <f>BK148</f>
        <v>0</v>
      </c>
      <c r="K148" s="160"/>
      <c r="L148" s="165"/>
      <c r="M148" s="166"/>
      <c r="N148" s="167"/>
      <c r="O148" s="167"/>
      <c r="P148" s="168">
        <f>P149+P204</f>
        <v>0</v>
      </c>
      <c r="Q148" s="167"/>
      <c r="R148" s="168">
        <f>R149+R204</f>
        <v>1.2264999999999999</v>
      </c>
      <c r="S148" s="167"/>
      <c r="T148" s="169">
        <f>T149+T204</f>
        <v>4.6410000000000007E-2</v>
      </c>
      <c r="AR148" s="170" t="s">
        <v>79</v>
      </c>
      <c r="AT148" s="171" t="s">
        <v>68</v>
      </c>
      <c r="AU148" s="171" t="s">
        <v>69</v>
      </c>
      <c r="AY148" s="170" t="s">
        <v>140</v>
      </c>
      <c r="BK148" s="172">
        <f>BK149+BK204</f>
        <v>0</v>
      </c>
    </row>
    <row r="149" spans="1:65" s="12" customFormat="1" ht="22.9" customHeight="1">
      <c r="B149" s="159"/>
      <c r="C149" s="160"/>
      <c r="D149" s="161" t="s">
        <v>68</v>
      </c>
      <c r="E149" s="173" t="s">
        <v>729</v>
      </c>
      <c r="F149" s="173" t="s">
        <v>730</v>
      </c>
      <c r="G149" s="160"/>
      <c r="H149" s="160"/>
      <c r="I149" s="163"/>
      <c r="J149" s="174">
        <f>BK149</f>
        <v>0</v>
      </c>
      <c r="K149" s="160"/>
      <c r="L149" s="165"/>
      <c r="M149" s="166"/>
      <c r="N149" s="167"/>
      <c r="O149" s="167"/>
      <c r="P149" s="168">
        <f>SUM(P150:P203)</f>
        <v>0</v>
      </c>
      <c r="Q149" s="167"/>
      <c r="R149" s="168">
        <f>SUM(R150:R203)</f>
        <v>1.1851099999999999</v>
      </c>
      <c r="S149" s="167"/>
      <c r="T149" s="169">
        <f>SUM(T150:T203)</f>
        <v>6.0599999999999994E-3</v>
      </c>
      <c r="AR149" s="170" t="s">
        <v>79</v>
      </c>
      <c r="AT149" s="171" t="s">
        <v>68</v>
      </c>
      <c r="AU149" s="171" t="s">
        <v>77</v>
      </c>
      <c r="AY149" s="170" t="s">
        <v>140</v>
      </c>
      <c r="BK149" s="172">
        <f>SUM(BK150:BK203)</f>
        <v>0</v>
      </c>
    </row>
    <row r="150" spans="1:65" s="2" customFormat="1" ht="16.5" customHeight="1">
      <c r="A150" s="36"/>
      <c r="B150" s="37"/>
      <c r="C150" s="175" t="s">
        <v>233</v>
      </c>
      <c r="D150" s="175" t="s">
        <v>144</v>
      </c>
      <c r="E150" s="176" t="s">
        <v>731</v>
      </c>
      <c r="F150" s="177" t="s">
        <v>732</v>
      </c>
      <c r="G150" s="178" t="s">
        <v>166</v>
      </c>
      <c r="H150" s="179">
        <v>1</v>
      </c>
      <c r="I150" s="180"/>
      <c r="J150" s="181">
        <f>ROUND(I150*H150,2)</f>
        <v>0</v>
      </c>
      <c r="K150" s="177" t="s">
        <v>148</v>
      </c>
      <c r="L150" s="41"/>
      <c r="M150" s="182" t="s">
        <v>19</v>
      </c>
      <c r="N150" s="183" t="s">
        <v>40</v>
      </c>
      <c r="O150" s="66"/>
      <c r="P150" s="184">
        <f>O150*H150</f>
        <v>0</v>
      </c>
      <c r="Q150" s="184">
        <v>0</v>
      </c>
      <c r="R150" s="184">
        <f>Q150*H150</f>
        <v>0</v>
      </c>
      <c r="S150" s="184">
        <v>2.0999999999999999E-3</v>
      </c>
      <c r="T150" s="185">
        <f>S150*H150</f>
        <v>2.0999999999999999E-3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6" t="s">
        <v>204</v>
      </c>
      <c r="AT150" s="186" t="s">
        <v>144</v>
      </c>
      <c r="AU150" s="186" t="s">
        <v>79</v>
      </c>
      <c r="AY150" s="19" t="s">
        <v>140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9" t="s">
        <v>77</v>
      </c>
      <c r="BK150" s="187">
        <f>ROUND(I150*H150,2)</f>
        <v>0</v>
      </c>
      <c r="BL150" s="19" t="s">
        <v>204</v>
      </c>
      <c r="BM150" s="186" t="s">
        <v>733</v>
      </c>
    </row>
    <row r="151" spans="1:65" s="2" customFormat="1" ht="19.5">
      <c r="A151" s="36"/>
      <c r="B151" s="37"/>
      <c r="C151" s="38"/>
      <c r="D151" s="188" t="s">
        <v>152</v>
      </c>
      <c r="E151" s="38"/>
      <c r="F151" s="189" t="s">
        <v>734</v>
      </c>
      <c r="G151" s="38"/>
      <c r="H151" s="38"/>
      <c r="I151" s="190"/>
      <c r="J151" s="38"/>
      <c r="K151" s="38"/>
      <c r="L151" s="41"/>
      <c r="M151" s="191"/>
      <c r="N151" s="192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152</v>
      </c>
      <c r="AU151" s="19" t="s">
        <v>79</v>
      </c>
    </row>
    <row r="152" spans="1:65" s="2" customFormat="1">
      <c r="A152" s="36"/>
      <c r="B152" s="37"/>
      <c r="C152" s="38"/>
      <c r="D152" s="193" t="s">
        <v>154</v>
      </c>
      <c r="E152" s="38"/>
      <c r="F152" s="194" t="s">
        <v>735</v>
      </c>
      <c r="G152" s="38"/>
      <c r="H152" s="38"/>
      <c r="I152" s="190"/>
      <c r="J152" s="38"/>
      <c r="K152" s="38"/>
      <c r="L152" s="41"/>
      <c r="M152" s="191"/>
      <c r="N152" s="192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154</v>
      </c>
      <c r="AU152" s="19" t="s">
        <v>79</v>
      </c>
    </row>
    <row r="153" spans="1:65" s="13" customFormat="1">
      <c r="B153" s="195"/>
      <c r="C153" s="196"/>
      <c r="D153" s="188" t="s">
        <v>156</v>
      </c>
      <c r="E153" s="197" t="s">
        <v>19</v>
      </c>
      <c r="F153" s="198" t="s">
        <v>77</v>
      </c>
      <c r="G153" s="196"/>
      <c r="H153" s="199">
        <v>1</v>
      </c>
      <c r="I153" s="200"/>
      <c r="J153" s="196"/>
      <c r="K153" s="196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156</v>
      </c>
      <c r="AU153" s="205" t="s">
        <v>79</v>
      </c>
      <c r="AV153" s="13" t="s">
        <v>79</v>
      </c>
      <c r="AW153" s="13" t="s">
        <v>31</v>
      </c>
      <c r="AX153" s="13" t="s">
        <v>77</v>
      </c>
      <c r="AY153" s="205" t="s">
        <v>140</v>
      </c>
    </row>
    <row r="154" spans="1:65" s="2" customFormat="1" ht="16.5" customHeight="1">
      <c r="A154" s="36"/>
      <c r="B154" s="37"/>
      <c r="C154" s="175" t="s">
        <v>172</v>
      </c>
      <c r="D154" s="175" t="s">
        <v>144</v>
      </c>
      <c r="E154" s="176" t="s">
        <v>736</v>
      </c>
      <c r="F154" s="177" t="s">
        <v>737</v>
      </c>
      <c r="G154" s="178" t="s">
        <v>166</v>
      </c>
      <c r="H154" s="179">
        <v>2</v>
      </c>
      <c r="I154" s="180"/>
      <c r="J154" s="181">
        <f>ROUND(I154*H154,2)</f>
        <v>0</v>
      </c>
      <c r="K154" s="177" t="s">
        <v>148</v>
      </c>
      <c r="L154" s="41"/>
      <c r="M154" s="182" t="s">
        <v>19</v>
      </c>
      <c r="N154" s="183" t="s">
        <v>40</v>
      </c>
      <c r="O154" s="66"/>
      <c r="P154" s="184">
        <f>O154*H154</f>
        <v>0</v>
      </c>
      <c r="Q154" s="184">
        <v>0</v>
      </c>
      <c r="R154" s="184">
        <f>Q154*H154</f>
        <v>0</v>
      </c>
      <c r="S154" s="184">
        <v>1.98E-3</v>
      </c>
      <c r="T154" s="185">
        <f>S154*H154</f>
        <v>3.96E-3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6" t="s">
        <v>204</v>
      </c>
      <c r="AT154" s="186" t="s">
        <v>144</v>
      </c>
      <c r="AU154" s="186" t="s">
        <v>79</v>
      </c>
      <c r="AY154" s="19" t="s">
        <v>140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9" t="s">
        <v>77</v>
      </c>
      <c r="BK154" s="187">
        <f>ROUND(I154*H154,2)</f>
        <v>0</v>
      </c>
      <c r="BL154" s="19" t="s">
        <v>204</v>
      </c>
      <c r="BM154" s="186" t="s">
        <v>738</v>
      </c>
    </row>
    <row r="155" spans="1:65" s="2" customFormat="1" ht="19.5">
      <c r="A155" s="36"/>
      <c r="B155" s="37"/>
      <c r="C155" s="38"/>
      <c r="D155" s="188" t="s">
        <v>152</v>
      </c>
      <c r="E155" s="38"/>
      <c r="F155" s="189" t="s">
        <v>739</v>
      </c>
      <c r="G155" s="38"/>
      <c r="H155" s="38"/>
      <c r="I155" s="190"/>
      <c r="J155" s="38"/>
      <c r="K155" s="38"/>
      <c r="L155" s="41"/>
      <c r="M155" s="191"/>
      <c r="N155" s="192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152</v>
      </c>
      <c r="AU155" s="19" t="s">
        <v>79</v>
      </c>
    </row>
    <row r="156" spans="1:65" s="2" customFormat="1">
      <c r="A156" s="36"/>
      <c r="B156" s="37"/>
      <c r="C156" s="38"/>
      <c r="D156" s="193" t="s">
        <v>154</v>
      </c>
      <c r="E156" s="38"/>
      <c r="F156" s="194" t="s">
        <v>740</v>
      </c>
      <c r="G156" s="38"/>
      <c r="H156" s="38"/>
      <c r="I156" s="190"/>
      <c r="J156" s="38"/>
      <c r="K156" s="38"/>
      <c r="L156" s="41"/>
      <c r="M156" s="191"/>
      <c r="N156" s="192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154</v>
      </c>
      <c r="AU156" s="19" t="s">
        <v>79</v>
      </c>
    </row>
    <row r="157" spans="1:65" s="13" customFormat="1">
      <c r="B157" s="195"/>
      <c r="C157" s="196"/>
      <c r="D157" s="188" t="s">
        <v>156</v>
      </c>
      <c r="E157" s="197" t="s">
        <v>19</v>
      </c>
      <c r="F157" s="198" t="s">
        <v>79</v>
      </c>
      <c r="G157" s="196"/>
      <c r="H157" s="199">
        <v>2</v>
      </c>
      <c r="I157" s="200"/>
      <c r="J157" s="196"/>
      <c r="K157" s="196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156</v>
      </c>
      <c r="AU157" s="205" t="s">
        <v>79</v>
      </c>
      <c r="AV157" s="13" t="s">
        <v>79</v>
      </c>
      <c r="AW157" s="13" t="s">
        <v>31</v>
      </c>
      <c r="AX157" s="13" t="s">
        <v>77</v>
      </c>
      <c r="AY157" s="205" t="s">
        <v>140</v>
      </c>
    </row>
    <row r="158" spans="1:65" s="2" customFormat="1" ht="21.75" customHeight="1">
      <c r="A158" s="36"/>
      <c r="B158" s="37"/>
      <c r="C158" s="175" t="s">
        <v>196</v>
      </c>
      <c r="D158" s="175" t="s">
        <v>144</v>
      </c>
      <c r="E158" s="176" t="s">
        <v>741</v>
      </c>
      <c r="F158" s="177" t="s">
        <v>742</v>
      </c>
      <c r="G158" s="178" t="s">
        <v>166</v>
      </c>
      <c r="H158" s="179">
        <v>3</v>
      </c>
      <c r="I158" s="180"/>
      <c r="J158" s="181">
        <f>ROUND(I158*H158,2)</f>
        <v>0</v>
      </c>
      <c r="K158" s="177" t="s">
        <v>148</v>
      </c>
      <c r="L158" s="41"/>
      <c r="M158" s="182" t="s">
        <v>19</v>
      </c>
      <c r="N158" s="183" t="s">
        <v>40</v>
      </c>
      <c r="O158" s="66"/>
      <c r="P158" s="184">
        <f>O158*H158</f>
        <v>0</v>
      </c>
      <c r="Q158" s="184">
        <v>1.42E-3</v>
      </c>
      <c r="R158" s="184">
        <f>Q158*H158</f>
        <v>4.2599999999999999E-3</v>
      </c>
      <c r="S158" s="184">
        <v>0</v>
      </c>
      <c r="T158" s="185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6" t="s">
        <v>204</v>
      </c>
      <c r="AT158" s="186" t="s">
        <v>144</v>
      </c>
      <c r="AU158" s="186" t="s">
        <v>79</v>
      </c>
      <c r="AY158" s="19" t="s">
        <v>140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9" t="s">
        <v>77</v>
      </c>
      <c r="BK158" s="187">
        <f>ROUND(I158*H158,2)</f>
        <v>0</v>
      </c>
      <c r="BL158" s="19" t="s">
        <v>204</v>
      </c>
      <c r="BM158" s="186" t="s">
        <v>743</v>
      </c>
    </row>
    <row r="159" spans="1:65" s="2" customFormat="1">
      <c r="A159" s="36"/>
      <c r="B159" s="37"/>
      <c r="C159" s="38"/>
      <c r="D159" s="188" t="s">
        <v>152</v>
      </c>
      <c r="E159" s="38"/>
      <c r="F159" s="189" t="s">
        <v>744</v>
      </c>
      <c r="G159" s="38"/>
      <c r="H159" s="38"/>
      <c r="I159" s="190"/>
      <c r="J159" s="38"/>
      <c r="K159" s="38"/>
      <c r="L159" s="41"/>
      <c r="M159" s="191"/>
      <c r="N159" s="192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152</v>
      </c>
      <c r="AU159" s="19" t="s">
        <v>79</v>
      </c>
    </row>
    <row r="160" spans="1:65" s="2" customFormat="1">
      <c r="A160" s="36"/>
      <c r="B160" s="37"/>
      <c r="C160" s="38"/>
      <c r="D160" s="193" t="s">
        <v>154</v>
      </c>
      <c r="E160" s="38"/>
      <c r="F160" s="194" t="s">
        <v>745</v>
      </c>
      <c r="G160" s="38"/>
      <c r="H160" s="38"/>
      <c r="I160" s="190"/>
      <c r="J160" s="38"/>
      <c r="K160" s="38"/>
      <c r="L160" s="41"/>
      <c r="M160" s="191"/>
      <c r="N160" s="192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154</v>
      </c>
      <c r="AU160" s="19" t="s">
        <v>79</v>
      </c>
    </row>
    <row r="161" spans="1:65" s="13" customFormat="1">
      <c r="B161" s="195"/>
      <c r="C161" s="196"/>
      <c r="D161" s="188" t="s">
        <v>156</v>
      </c>
      <c r="E161" s="197" t="s">
        <v>19</v>
      </c>
      <c r="F161" s="198" t="s">
        <v>150</v>
      </c>
      <c r="G161" s="196"/>
      <c r="H161" s="199">
        <v>3</v>
      </c>
      <c r="I161" s="200"/>
      <c r="J161" s="196"/>
      <c r="K161" s="196"/>
      <c r="L161" s="201"/>
      <c r="M161" s="202"/>
      <c r="N161" s="203"/>
      <c r="O161" s="203"/>
      <c r="P161" s="203"/>
      <c r="Q161" s="203"/>
      <c r="R161" s="203"/>
      <c r="S161" s="203"/>
      <c r="T161" s="204"/>
      <c r="AT161" s="205" t="s">
        <v>156</v>
      </c>
      <c r="AU161" s="205" t="s">
        <v>79</v>
      </c>
      <c r="AV161" s="13" t="s">
        <v>79</v>
      </c>
      <c r="AW161" s="13" t="s">
        <v>31</v>
      </c>
      <c r="AX161" s="13" t="s">
        <v>69</v>
      </c>
      <c r="AY161" s="205" t="s">
        <v>140</v>
      </c>
    </row>
    <row r="162" spans="1:65" s="14" customFormat="1">
      <c r="B162" s="206"/>
      <c r="C162" s="207"/>
      <c r="D162" s="188" t="s">
        <v>156</v>
      </c>
      <c r="E162" s="208" t="s">
        <v>19</v>
      </c>
      <c r="F162" s="209" t="s">
        <v>158</v>
      </c>
      <c r="G162" s="207"/>
      <c r="H162" s="210">
        <v>3</v>
      </c>
      <c r="I162" s="211"/>
      <c r="J162" s="207"/>
      <c r="K162" s="207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156</v>
      </c>
      <c r="AU162" s="216" t="s">
        <v>79</v>
      </c>
      <c r="AV162" s="14" t="s">
        <v>150</v>
      </c>
      <c r="AW162" s="14" t="s">
        <v>31</v>
      </c>
      <c r="AX162" s="14" t="s">
        <v>77</v>
      </c>
      <c r="AY162" s="216" t="s">
        <v>140</v>
      </c>
    </row>
    <row r="163" spans="1:65" s="2" customFormat="1" ht="21.75" customHeight="1">
      <c r="A163" s="36"/>
      <c r="B163" s="37"/>
      <c r="C163" s="175" t="s">
        <v>8</v>
      </c>
      <c r="D163" s="175" t="s">
        <v>144</v>
      </c>
      <c r="E163" s="176" t="s">
        <v>746</v>
      </c>
      <c r="F163" s="177" t="s">
        <v>747</v>
      </c>
      <c r="G163" s="178" t="s">
        <v>166</v>
      </c>
      <c r="H163" s="179">
        <v>20</v>
      </c>
      <c r="I163" s="180"/>
      <c r="J163" s="181">
        <f>ROUND(I163*H163,2)</f>
        <v>0</v>
      </c>
      <c r="K163" s="177" t="s">
        <v>148</v>
      </c>
      <c r="L163" s="41"/>
      <c r="M163" s="182" t="s">
        <v>19</v>
      </c>
      <c r="N163" s="183" t="s">
        <v>40</v>
      </c>
      <c r="O163" s="66"/>
      <c r="P163" s="184">
        <f>O163*H163</f>
        <v>0</v>
      </c>
      <c r="Q163" s="184">
        <v>1.975E-2</v>
      </c>
      <c r="R163" s="184">
        <f>Q163*H163</f>
        <v>0.39500000000000002</v>
      </c>
      <c r="S163" s="184">
        <v>0</v>
      </c>
      <c r="T163" s="185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6" t="s">
        <v>204</v>
      </c>
      <c r="AT163" s="186" t="s">
        <v>144</v>
      </c>
      <c r="AU163" s="186" t="s">
        <v>79</v>
      </c>
      <c r="AY163" s="19" t="s">
        <v>140</v>
      </c>
      <c r="BE163" s="187">
        <f>IF(N163="základní",J163,0)</f>
        <v>0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9" t="s">
        <v>77</v>
      </c>
      <c r="BK163" s="187">
        <f>ROUND(I163*H163,2)</f>
        <v>0</v>
      </c>
      <c r="BL163" s="19" t="s">
        <v>204</v>
      </c>
      <c r="BM163" s="186" t="s">
        <v>748</v>
      </c>
    </row>
    <row r="164" spans="1:65" s="2" customFormat="1">
      <c r="A164" s="36"/>
      <c r="B164" s="37"/>
      <c r="C164" s="38"/>
      <c r="D164" s="188" t="s">
        <v>152</v>
      </c>
      <c r="E164" s="38"/>
      <c r="F164" s="189" t="s">
        <v>749</v>
      </c>
      <c r="G164" s="38"/>
      <c r="H164" s="38"/>
      <c r="I164" s="190"/>
      <c r="J164" s="38"/>
      <c r="K164" s="38"/>
      <c r="L164" s="41"/>
      <c r="M164" s="191"/>
      <c r="N164" s="192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152</v>
      </c>
      <c r="AU164" s="19" t="s">
        <v>79</v>
      </c>
    </row>
    <row r="165" spans="1:65" s="2" customFormat="1">
      <c r="A165" s="36"/>
      <c r="B165" s="37"/>
      <c r="C165" s="38"/>
      <c r="D165" s="193" t="s">
        <v>154</v>
      </c>
      <c r="E165" s="38"/>
      <c r="F165" s="194" t="s">
        <v>750</v>
      </c>
      <c r="G165" s="38"/>
      <c r="H165" s="38"/>
      <c r="I165" s="190"/>
      <c r="J165" s="38"/>
      <c r="K165" s="38"/>
      <c r="L165" s="41"/>
      <c r="M165" s="191"/>
      <c r="N165" s="192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154</v>
      </c>
      <c r="AU165" s="19" t="s">
        <v>79</v>
      </c>
    </row>
    <row r="166" spans="1:65" s="13" customFormat="1">
      <c r="B166" s="195"/>
      <c r="C166" s="196"/>
      <c r="D166" s="188" t="s">
        <v>156</v>
      </c>
      <c r="E166" s="197" t="s">
        <v>19</v>
      </c>
      <c r="F166" s="198" t="s">
        <v>287</v>
      </c>
      <c r="G166" s="196"/>
      <c r="H166" s="199">
        <v>20</v>
      </c>
      <c r="I166" s="200"/>
      <c r="J166" s="196"/>
      <c r="K166" s="196"/>
      <c r="L166" s="201"/>
      <c r="M166" s="202"/>
      <c r="N166" s="203"/>
      <c r="O166" s="203"/>
      <c r="P166" s="203"/>
      <c r="Q166" s="203"/>
      <c r="R166" s="203"/>
      <c r="S166" s="203"/>
      <c r="T166" s="204"/>
      <c r="AT166" s="205" t="s">
        <v>156</v>
      </c>
      <c r="AU166" s="205" t="s">
        <v>79</v>
      </c>
      <c r="AV166" s="13" t="s">
        <v>79</v>
      </c>
      <c r="AW166" s="13" t="s">
        <v>31</v>
      </c>
      <c r="AX166" s="13" t="s">
        <v>77</v>
      </c>
      <c r="AY166" s="205" t="s">
        <v>140</v>
      </c>
    </row>
    <row r="167" spans="1:65" s="2" customFormat="1" ht="21.75" customHeight="1">
      <c r="A167" s="36"/>
      <c r="B167" s="37"/>
      <c r="C167" s="175" t="s">
        <v>204</v>
      </c>
      <c r="D167" s="175" t="s">
        <v>144</v>
      </c>
      <c r="E167" s="176" t="s">
        <v>751</v>
      </c>
      <c r="F167" s="177" t="s">
        <v>752</v>
      </c>
      <c r="G167" s="178" t="s">
        <v>166</v>
      </c>
      <c r="H167" s="179">
        <v>17</v>
      </c>
      <c r="I167" s="180"/>
      <c r="J167" s="181">
        <f>ROUND(I167*H167,2)</f>
        <v>0</v>
      </c>
      <c r="K167" s="177" t="s">
        <v>148</v>
      </c>
      <c r="L167" s="41"/>
      <c r="M167" s="182" t="s">
        <v>19</v>
      </c>
      <c r="N167" s="183" t="s">
        <v>40</v>
      </c>
      <c r="O167" s="66"/>
      <c r="P167" s="184">
        <f>O167*H167</f>
        <v>0</v>
      </c>
      <c r="Q167" s="184">
        <v>4.5960000000000001E-2</v>
      </c>
      <c r="R167" s="184">
        <f>Q167*H167</f>
        <v>0.78132000000000001</v>
      </c>
      <c r="S167" s="184">
        <v>0</v>
      </c>
      <c r="T167" s="18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6" t="s">
        <v>204</v>
      </c>
      <c r="AT167" s="186" t="s">
        <v>144</v>
      </c>
      <c r="AU167" s="186" t="s">
        <v>79</v>
      </c>
      <c r="AY167" s="19" t="s">
        <v>140</v>
      </c>
      <c r="BE167" s="187">
        <f>IF(N167="základní",J167,0)</f>
        <v>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9" t="s">
        <v>77</v>
      </c>
      <c r="BK167" s="187">
        <f>ROUND(I167*H167,2)</f>
        <v>0</v>
      </c>
      <c r="BL167" s="19" t="s">
        <v>204</v>
      </c>
      <c r="BM167" s="186" t="s">
        <v>753</v>
      </c>
    </row>
    <row r="168" spans="1:65" s="2" customFormat="1">
      <c r="A168" s="36"/>
      <c r="B168" s="37"/>
      <c r="C168" s="38"/>
      <c r="D168" s="188" t="s">
        <v>152</v>
      </c>
      <c r="E168" s="38"/>
      <c r="F168" s="189" t="s">
        <v>754</v>
      </c>
      <c r="G168" s="38"/>
      <c r="H168" s="38"/>
      <c r="I168" s="190"/>
      <c r="J168" s="38"/>
      <c r="K168" s="38"/>
      <c r="L168" s="41"/>
      <c r="M168" s="191"/>
      <c r="N168" s="192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152</v>
      </c>
      <c r="AU168" s="19" t="s">
        <v>79</v>
      </c>
    </row>
    <row r="169" spans="1:65" s="2" customFormat="1">
      <c r="A169" s="36"/>
      <c r="B169" s="37"/>
      <c r="C169" s="38"/>
      <c r="D169" s="193" t="s">
        <v>154</v>
      </c>
      <c r="E169" s="38"/>
      <c r="F169" s="194" t="s">
        <v>755</v>
      </c>
      <c r="G169" s="38"/>
      <c r="H169" s="38"/>
      <c r="I169" s="190"/>
      <c r="J169" s="38"/>
      <c r="K169" s="38"/>
      <c r="L169" s="41"/>
      <c r="M169" s="191"/>
      <c r="N169" s="192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154</v>
      </c>
      <c r="AU169" s="19" t="s">
        <v>79</v>
      </c>
    </row>
    <row r="170" spans="1:65" s="13" customFormat="1">
      <c r="B170" s="195"/>
      <c r="C170" s="196"/>
      <c r="D170" s="188" t="s">
        <v>156</v>
      </c>
      <c r="E170" s="197" t="s">
        <v>19</v>
      </c>
      <c r="F170" s="198" t="s">
        <v>756</v>
      </c>
      <c r="G170" s="196"/>
      <c r="H170" s="199">
        <v>17</v>
      </c>
      <c r="I170" s="200"/>
      <c r="J170" s="196"/>
      <c r="K170" s="196"/>
      <c r="L170" s="201"/>
      <c r="M170" s="202"/>
      <c r="N170" s="203"/>
      <c r="O170" s="203"/>
      <c r="P170" s="203"/>
      <c r="Q170" s="203"/>
      <c r="R170" s="203"/>
      <c r="S170" s="203"/>
      <c r="T170" s="204"/>
      <c r="AT170" s="205" t="s">
        <v>156</v>
      </c>
      <c r="AU170" s="205" t="s">
        <v>79</v>
      </c>
      <c r="AV170" s="13" t="s">
        <v>79</v>
      </c>
      <c r="AW170" s="13" t="s">
        <v>31</v>
      </c>
      <c r="AX170" s="13" t="s">
        <v>69</v>
      </c>
      <c r="AY170" s="205" t="s">
        <v>140</v>
      </c>
    </row>
    <row r="171" spans="1:65" s="14" customFormat="1">
      <c r="B171" s="206"/>
      <c r="C171" s="207"/>
      <c r="D171" s="188" t="s">
        <v>156</v>
      </c>
      <c r="E171" s="208" t="s">
        <v>19</v>
      </c>
      <c r="F171" s="209" t="s">
        <v>158</v>
      </c>
      <c r="G171" s="207"/>
      <c r="H171" s="210">
        <v>17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156</v>
      </c>
      <c r="AU171" s="216" t="s">
        <v>79</v>
      </c>
      <c r="AV171" s="14" t="s">
        <v>150</v>
      </c>
      <c r="AW171" s="14" t="s">
        <v>31</v>
      </c>
      <c r="AX171" s="14" t="s">
        <v>77</v>
      </c>
      <c r="AY171" s="216" t="s">
        <v>140</v>
      </c>
    </row>
    <row r="172" spans="1:65" s="2" customFormat="1" ht="16.5" customHeight="1">
      <c r="A172" s="36"/>
      <c r="B172" s="37"/>
      <c r="C172" s="175" t="s">
        <v>240</v>
      </c>
      <c r="D172" s="175" t="s">
        <v>144</v>
      </c>
      <c r="E172" s="176" t="s">
        <v>757</v>
      </c>
      <c r="F172" s="177" t="s">
        <v>758</v>
      </c>
      <c r="G172" s="178" t="s">
        <v>166</v>
      </c>
      <c r="H172" s="179">
        <v>2</v>
      </c>
      <c r="I172" s="180"/>
      <c r="J172" s="181">
        <f>ROUND(I172*H172,2)</f>
        <v>0</v>
      </c>
      <c r="K172" s="177" t="s">
        <v>148</v>
      </c>
      <c r="L172" s="41"/>
      <c r="M172" s="182" t="s">
        <v>19</v>
      </c>
      <c r="N172" s="183" t="s">
        <v>40</v>
      </c>
      <c r="O172" s="66"/>
      <c r="P172" s="184">
        <f>O172*H172</f>
        <v>0</v>
      </c>
      <c r="Q172" s="184">
        <v>2.0600000000000002E-3</v>
      </c>
      <c r="R172" s="184">
        <f>Q172*H172</f>
        <v>4.1200000000000004E-3</v>
      </c>
      <c r="S172" s="184">
        <v>0</v>
      </c>
      <c r="T172" s="18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6" t="s">
        <v>204</v>
      </c>
      <c r="AT172" s="186" t="s">
        <v>144</v>
      </c>
      <c r="AU172" s="186" t="s">
        <v>79</v>
      </c>
      <c r="AY172" s="19" t="s">
        <v>140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9" t="s">
        <v>77</v>
      </c>
      <c r="BK172" s="187">
        <f>ROUND(I172*H172,2)</f>
        <v>0</v>
      </c>
      <c r="BL172" s="19" t="s">
        <v>204</v>
      </c>
      <c r="BM172" s="186" t="s">
        <v>759</v>
      </c>
    </row>
    <row r="173" spans="1:65" s="2" customFormat="1">
      <c r="A173" s="36"/>
      <c r="B173" s="37"/>
      <c r="C173" s="38"/>
      <c r="D173" s="188" t="s">
        <v>152</v>
      </c>
      <c r="E173" s="38"/>
      <c r="F173" s="189" t="s">
        <v>760</v>
      </c>
      <c r="G173" s="38"/>
      <c r="H173" s="38"/>
      <c r="I173" s="190"/>
      <c r="J173" s="38"/>
      <c r="K173" s="38"/>
      <c r="L173" s="41"/>
      <c r="M173" s="191"/>
      <c r="N173" s="192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152</v>
      </c>
      <c r="AU173" s="19" t="s">
        <v>79</v>
      </c>
    </row>
    <row r="174" spans="1:65" s="2" customFormat="1">
      <c r="A174" s="36"/>
      <c r="B174" s="37"/>
      <c r="C174" s="38"/>
      <c r="D174" s="193" t="s">
        <v>154</v>
      </c>
      <c r="E174" s="38"/>
      <c r="F174" s="194" t="s">
        <v>761</v>
      </c>
      <c r="G174" s="38"/>
      <c r="H174" s="38"/>
      <c r="I174" s="190"/>
      <c r="J174" s="38"/>
      <c r="K174" s="38"/>
      <c r="L174" s="41"/>
      <c r="M174" s="191"/>
      <c r="N174" s="192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154</v>
      </c>
      <c r="AU174" s="19" t="s">
        <v>79</v>
      </c>
    </row>
    <row r="175" spans="1:65" s="13" customFormat="1">
      <c r="B175" s="195"/>
      <c r="C175" s="196"/>
      <c r="D175" s="188" t="s">
        <v>156</v>
      </c>
      <c r="E175" s="197" t="s">
        <v>19</v>
      </c>
      <c r="F175" s="198" t="s">
        <v>79</v>
      </c>
      <c r="G175" s="196"/>
      <c r="H175" s="199">
        <v>2</v>
      </c>
      <c r="I175" s="200"/>
      <c r="J175" s="196"/>
      <c r="K175" s="196"/>
      <c r="L175" s="201"/>
      <c r="M175" s="202"/>
      <c r="N175" s="203"/>
      <c r="O175" s="203"/>
      <c r="P175" s="203"/>
      <c r="Q175" s="203"/>
      <c r="R175" s="203"/>
      <c r="S175" s="203"/>
      <c r="T175" s="204"/>
      <c r="AT175" s="205" t="s">
        <v>156</v>
      </c>
      <c r="AU175" s="205" t="s">
        <v>79</v>
      </c>
      <c r="AV175" s="13" t="s">
        <v>79</v>
      </c>
      <c r="AW175" s="13" t="s">
        <v>31</v>
      </c>
      <c r="AX175" s="13" t="s">
        <v>77</v>
      </c>
      <c r="AY175" s="205" t="s">
        <v>140</v>
      </c>
    </row>
    <row r="176" spans="1:65" s="2" customFormat="1" ht="16.5" customHeight="1">
      <c r="A176" s="36"/>
      <c r="B176" s="37"/>
      <c r="C176" s="175" t="s">
        <v>261</v>
      </c>
      <c r="D176" s="175" t="s">
        <v>144</v>
      </c>
      <c r="E176" s="176" t="s">
        <v>762</v>
      </c>
      <c r="F176" s="177" t="s">
        <v>763</v>
      </c>
      <c r="G176" s="178" t="s">
        <v>166</v>
      </c>
      <c r="H176" s="179">
        <v>1</v>
      </c>
      <c r="I176" s="180"/>
      <c r="J176" s="181">
        <f>ROUND(I176*H176,2)</f>
        <v>0</v>
      </c>
      <c r="K176" s="177" t="s">
        <v>148</v>
      </c>
      <c r="L176" s="41"/>
      <c r="M176" s="182" t="s">
        <v>19</v>
      </c>
      <c r="N176" s="183" t="s">
        <v>40</v>
      </c>
      <c r="O176" s="66"/>
      <c r="P176" s="184">
        <f>O176*H176</f>
        <v>0</v>
      </c>
      <c r="Q176" s="184">
        <v>4.0999999999999999E-4</v>
      </c>
      <c r="R176" s="184">
        <f>Q176*H176</f>
        <v>4.0999999999999999E-4</v>
      </c>
      <c r="S176" s="184">
        <v>0</v>
      </c>
      <c r="T176" s="185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6" t="s">
        <v>204</v>
      </c>
      <c r="AT176" s="186" t="s">
        <v>144</v>
      </c>
      <c r="AU176" s="186" t="s">
        <v>79</v>
      </c>
      <c r="AY176" s="19" t="s">
        <v>140</v>
      </c>
      <c r="BE176" s="187">
        <f>IF(N176="základní",J176,0)</f>
        <v>0</v>
      </c>
      <c r="BF176" s="187">
        <f>IF(N176="snížená",J176,0)</f>
        <v>0</v>
      </c>
      <c r="BG176" s="187">
        <f>IF(N176="zákl. přenesená",J176,0)</f>
        <v>0</v>
      </c>
      <c r="BH176" s="187">
        <f>IF(N176="sníž. přenesená",J176,0)</f>
        <v>0</v>
      </c>
      <c r="BI176" s="187">
        <f>IF(N176="nulová",J176,0)</f>
        <v>0</v>
      </c>
      <c r="BJ176" s="19" t="s">
        <v>77</v>
      </c>
      <c r="BK176" s="187">
        <f>ROUND(I176*H176,2)</f>
        <v>0</v>
      </c>
      <c r="BL176" s="19" t="s">
        <v>204</v>
      </c>
      <c r="BM176" s="186" t="s">
        <v>764</v>
      </c>
    </row>
    <row r="177" spans="1:65" s="2" customFormat="1">
      <c r="A177" s="36"/>
      <c r="B177" s="37"/>
      <c r="C177" s="38"/>
      <c r="D177" s="188" t="s">
        <v>152</v>
      </c>
      <c r="E177" s="38"/>
      <c r="F177" s="189" t="s">
        <v>765</v>
      </c>
      <c r="G177" s="38"/>
      <c r="H177" s="38"/>
      <c r="I177" s="190"/>
      <c r="J177" s="38"/>
      <c r="K177" s="38"/>
      <c r="L177" s="41"/>
      <c r="M177" s="191"/>
      <c r="N177" s="192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152</v>
      </c>
      <c r="AU177" s="19" t="s">
        <v>79</v>
      </c>
    </row>
    <row r="178" spans="1:65" s="2" customFormat="1">
      <c r="A178" s="36"/>
      <c r="B178" s="37"/>
      <c r="C178" s="38"/>
      <c r="D178" s="193" t="s">
        <v>154</v>
      </c>
      <c r="E178" s="38"/>
      <c r="F178" s="194" t="s">
        <v>766</v>
      </c>
      <c r="G178" s="38"/>
      <c r="H178" s="38"/>
      <c r="I178" s="190"/>
      <c r="J178" s="38"/>
      <c r="K178" s="38"/>
      <c r="L178" s="41"/>
      <c r="M178" s="191"/>
      <c r="N178" s="192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154</v>
      </c>
      <c r="AU178" s="19" t="s">
        <v>79</v>
      </c>
    </row>
    <row r="179" spans="1:65" s="13" customFormat="1">
      <c r="B179" s="195"/>
      <c r="C179" s="196"/>
      <c r="D179" s="188" t="s">
        <v>156</v>
      </c>
      <c r="E179" s="197" t="s">
        <v>19</v>
      </c>
      <c r="F179" s="198" t="s">
        <v>77</v>
      </c>
      <c r="G179" s="196"/>
      <c r="H179" s="199">
        <v>1</v>
      </c>
      <c r="I179" s="200"/>
      <c r="J179" s="196"/>
      <c r="K179" s="196"/>
      <c r="L179" s="201"/>
      <c r="M179" s="202"/>
      <c r="N179" s="203"/>
      <c r="O179" s="203"/>
      <c r="P179" s="203"/>
      <c r="Q179" s="203"/>
      <c r="R179" s="203"/>
      <c r="S179" s="203"/>
      <c r="T179" s="204"/>
      <c r="AT179" s="205" t="s">
        <v>156</v>
      </c>
      <c r="AU179" s="205" t="s">
        <v>79</v>
      </c>
      <c r="AV179" s="13" t="s">
        <v>79</v>
      </c>
      <c r="AW179" s="13" t="s">
        <v>31</v>
      </c>
      <c r="AX179" s="13" t="s">
        <v>69</v>
      </c>
      <c r="AY179" s="205" t="s">
        <v>140</v>
      </c>
    </row>
    <row r="180" spans="1:65" s="14" customFormat="1">
      <c r="B180" s="206"/>
      <c r="C180" s="207"/>
      <c r="D180" s="188" t="s">
        <v>156</v>
      </c>
      <c r="E180" s="208" t="s">
        <v>19</v>
      </c>
      <c r="F180" s="209" t="s">
        <v>158</v>
      </c>
      <c r="G180" s="207"/>
      <c r="H180" s="210">
        <v>1</v>
      </c>
      <c r="I180" s="211"/>
      <c r="J180" s="207"/>
      <c r="K180" s="207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156</v>
      </c>
      <c r="AU180" s="216" t="s">
        <v>79</v>
      </c>
      <c r="AV180" s="14" t="s">
        <v>150</v>
      </c>
      <c r="AW180" s="14" t="s">
        <v>31</v>
      </c>
      <c r="AX180" s="14" t="s">
        <v>77</v>
      </c>
      <c r="AY180" s="216" t="s">
        <v>140</v>
      </c>
    </row>
    <row r="181" spans="1:65" s="2" customFormat="1" ht="16.5" customHeight="1">
      <c r="A181" s="36"/>
      <c r="B181" s="37"/>
      <c r="C181" s="175" t="s">
        <v>281</v>
      </c>
      <c r="D181" s="175" t="s">
        <v>144</v>
      </c>
      <c r="E181" s="176" t="s">
        <v>767</v>
      </c>
      <c r="F181" s="177" t="s">
        <v>768</v>
      </c>
      <c r="G181" s="178" t="s">
        <v>546</v>
      </c>
      <c r="H181" s="179">
        <v>1</v>
      </c>
      <c r="I181" s="180"/>
      <c r="J181" s="181">
        <f>ROUND(I181*H181,2)</f>
        <v>0</v>
      </c>
      <c r="K181" s="177" t="s">
        <v>148</v>
      </c>
      <c r="L181" s="41"/>
      <c r="M181" s="182" t="s">
        <v>19</v>
      </c>
      <c r="N181" s="183" t="s">
        <v>40</v>
      </c>
      <c r="O181" s="66"/>
      <c r="P181" s="184">
        <f>O181*H181</f>
        <v>0</v>
      </c>
      <c r="Q181" s="184">
        <v>0</v>
      </c>
      <c r="R181" s="184">
        <f>Q181*H181</f>
        <v>0</v>
      </c>
      <c r="S181" s="184">
        <v>0</v>
      </c>
      <c r="T181" s="185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6" t="s">
        <v>204</v>
      </c>
      <c r="AT181" s="186" t="s">
        <v>144</v>
      </c>
      <c r="AU181" s="186" t="s">
        <v>79</v>
      </c>
      <c r="AY181" s="19" t="s">
        <v>140</v>
      </c>
      <c r="BE181" s="187">
        <f>IF(N181="základní",J181,0)</f>
        <v>0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19" t="s">
        <v>77</v>
      </c>
      <c r="BK181" s="187">
        <f>ROUND(I181*H181,2)</f>
        <v>0</v>
      </c>
      <c r="BL181" s="19" t="s">
        <v>204</v>
      </c>
      <c r="BM181" s="186" t="s">
        <v>769</v>
      </c>
    </row>
    <row r="182" spans="1:65" s="2" customFormat="1" ht="19.5">
      <c r="A182" s="36"/>
      <c r="B182" s="37"/>
      <c r="C182" s="38"/>
      <c r="D182" s="188" t="s">
        <v>152</v>
      </c>
      <c r="E182" s="38"/>
      <c r="F182" s="189" t="s">
        <v>770</v>
      </c>
      <c r="G182" s="38"/>
      <c r="H182" s="38"/>
      <c r="I182" s="190"/>
      <c r="J182" s="38"/>
      <c r="K182" s="38"/>
      <c r="L182" s="41"/>
      <c r="M182" s="191"/>
      <c r="N182" s="192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152</v>
      </c>
      <c r="AU182" s="19" t="s">
        <v>79</v>
      </c>
    </row>
    <row r="183" spans="1:65" s="2" customFormat="1">
      <c r="A183" s="36"/>
      <c r="B183" s="37"/>
      <c r="C183" s="38"/>
      <c r="D183" s="193" t="s">
        <v>154</v>
      </c>
      <c r="E183" s="38"/>
      <c r="F183" s="194" t="s">
        <v>771</v>
      </c>
      <c r="G183" s="38"/>
      <c r="H183" s="38"/>
      <c r="I183" s="190"/>
      <c r="J183" s="38"/>
      <c r="K183" s="38"/>
      <c r="L183" s="41"/>
      <c r="M183" s="191"/>
      <c r="N183" s="192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154</v>
      </c>
      <c r="AU183" s="19" t="s">
        <v>79</v>
      </c>
    </row>
    <row r="184" spans="1:65" s="13" customFormat="1">
      <c r="B184" s="195"/>
      <c r="C184" s="196"/>
      <c r="D184" s="188" t="s">
        <v>156</v>
      </c>
      <c r="E184" s="197" t="s">
        <v>19</v>
      </c>
      <c r="F184" s="198" t="s">
        <v>77</v>
      </c>
      <c r="G184" s="196"/>
      <c r="H184" s="199">
        <v>1</v>
      </c>
      <c r="I184" s="200"/>
      <c r="J184" s="196"/>
      <c r="K184" s="196"/>
      <c r="L184" s="201"/>
      <c r="M184" s="202"/>
      <c r="N184" s="203"/>
      <c r="O184" s="203"/>
      <c r="P184" s="203"/>
      <c r="Q184" s="203"/>
      <c r="R184" s="203"/>
      <c r="S184" s="203"/>
      <c r="T184" s="204"/>
      <c r="AT184" s="205" t="s">
        <v>156</v>
      </c>
      <c r="AU184" s="205" t="s">
        <v>79</v>
      </c>
      <c r="AV184" s="13" t="s">
        <v>79</v>
      </c>
      <c r="AW184" s="13" t="s">
        <v>31</v>
      </c>
      <c r="AX184" s="13" t="s">
        <v>77</v>
      </c>
      <c r="AY184" s="205" t="s">
        <v>140</v>
      </c>
    </row>
    <row r="185" spans="1:65" s="2" customFormat="1" ht="21.75" customHeight="1">
      <c r="A185" s="36"/>
      <c r="B185" s="37"/>
      <c r="C185" s="175" t="s">
        <v>287</v>
      </c>
      <c r="D185" s="175" t="s">
        <v>144</v>
      </c>
      <c r="E185" s="176" t="s">
        <v>772</v>
      </c>
      <c r="F185" s="177" t="s">
        <v>773</v>
      </c>
      <c r="G185" s="178" t="s">
        <v>546</v>
      </c>
      <c r="H185" s="179">
        <v>1</v>
      </c>
      <c r="I185" s="180"/>
      <c r="J185" s="181">
        <f>ROUND(I185*H185,2)</f>
        <v>0</v>
      </c>
      <c r="K185" s="177" t="s">
        <v>148</v>
      </c>
      <c r="L185" s="41"/>
      <c r="M185" s="182" t="s">
        <v>19</v>
      </c>
      <c r="N185" s="183" t="s">
        <v>40</v>
      </c>
      <c r="O185" s="66"/>
      <c r="P185" s="184">
        <f>O185*H185</f>
        <v>0</v>
      </c>
      <c r="Q185" s="184">
        <v>0</v>
      </c>
      <c r="R185" s="184">
        <f>Q185*H185</f>
        <v>0</v>
      </c>
      <c r="S185" s="184">
        <v>0</v>
      </c>
      <c r="T185" s="185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6" t="s">
        <v>204</v>
      </c>
      <c r="AT185" s="186" t="s">
        <v>144</v>
      </c>
      <c r="AU185" s="186" t="s">
        <v>79</v>
      </c>
      <c r="AY185" s="19" t="s">
        <v>140</v>
      </c>
      <c r="BE185" s="187">
        <f>IF(N185="základní",J185,0)</f>
        <v>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19" t="s">
        <v>77</v>
      </c>
      <c r="BK185" s="187">
        <f>ROUND(I185*H185,2)</f>
        <v>0</v>
      </c>
      <c r="BL185" s="19" t="s">
        <v>204</v>
      </c>
      <c r="BM185" s="186" t="s">
        <v>774</v>
      </c>
    </row>
    <row r="186" spans="1:65" s="2" customFormat="1" ht="19.5">
      <c r="A186" s="36"/>
      <c r="B186" s="37"/>
      <c r="C186" s="38"/>
      <c r="D186" s="188" t="s">
        <v>152</v>
      </c>
      <c r="E186" s="38"/>
      <c r="F186" s="189" t="s">
        <v>775</v>
      </c>
      <c r="G186" s="38"/>
      <c r="H186" s="38"/>
      <c r="I186" s="190"/>
      <c r="J186" s="38"/>
      <c r="K186" s="38"/>
      <c r="L186" s="41"/>
      <c r="M186" s="191"/>
      <c r="N186" s="192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152</v>
      </c>
      <c r="AU186" s="19" t="s">
        <v>79</v>
      </c>
    </row>
    <row r="187" spans="1:65" s="2" customFormat="1">
      <c r="A187" s="36"/>
      <c r="B187" s="37"/>
      <c r="C187" s="38"/>
      <c r="D187" s="193" t="s">
        <v>154</v>
      </c>
      <c r="E187" s="38"/>
      <c r="F187" s="194" t="s">
        <v>776</v>
      </c>
      <c r="G187" s="38"/>
      <c r="H187" s="38"/>
      <c r="I187" s="190"/>
      <c r="J187" s="38"/>
      <c r="K187" s="38"/>
      <c r="L187" s="41"/>
      <c r="M187" s="191"/>
      <c r="N187" s="192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154</v>
      </c>
      <c r="AU187" s="19" t="s">
        <v>79</v>
      </c>
    </row>
    <row r="188" spans="1:65" s="13" customFormat="1">
      <c r="B188" s="195"/>
      <c r="C188" s="196"/>
      <c r="D188" s="188" t="s">
        <v>156</v>
      </c>
      <c r="E188" s="197" t="s">
        <v>19</v>
      </c>
      <c r="F188" s="198" t="s">
        <v>77</v>
      </c>
      <c r="G188" s="196"/>
      <c r="H188" s="199">
        <v>1</v>
      </c>
      <c r="I188" s="200"/>
      <c r="J188" s="196"/>
      <c r="K188" s="196"/>
      <c r="L188" s="201"/>
      <c r="M188" s="202"/>
      <c r="N188" s="203"/>
      <c r="O188" s="203"/>
      <c r="P188" s="203"/>
      <c r="Q188" s="203"/>
      <c r="R188" s="203"/>
      <c r="S188" s="203"/>
      <c r="T188" s="204"/>
      <c r="AT188" s="205" t="s">
        <v>156</v>
      </c>
      <c r="AU188" s="205" t="s">
        <v>79</v>
      </c>
      <c r="AV188" s="13" t="s">
        <v>79</v>
      </c>
      <c r="AW188" s="13" t="s">
        <v>31</v>
      </c>
      <c r="AX188" s="13" t="s">
        <v>77</v>
      </c>
      <c r="AY188" s="205" t="s">
        <v>140</v>
      </c>
    </row>
    <row r="189" spans="1:65" s="2" customFormat="1" ht="21.75" customHeight="1">
      <c r="A189" s="36"/>
      <c r="B189" s="37"/>
      <c r="C189" s="175" t="s">
        <v>7</v>
      </c>
      <c r="D189" s="175" t="s">
        <v>144</v>
      </c>
      <c r="E189" s="176" t="s">
        <v>777</v>
      </c>
      <c r="F189" s="177" t="s">
        <v>778</v>
      </c>
      <c r="G189" s="178" t="s">
        <v>166</v>
      </c>
      <c r="H189" s="179">
        <v>6</v>
      </c>
      <c r="I189" s="180"/>
      <c r="J189" s="181">
        <f>ROUND(I189*H189,2)</f>
        <v>0</v>
      </c>
      <c r="K189" s="177" t="s">
        <v>148</v>
      </c>
      <c r="L189" s="41"/>
      <c r="M189" s="182" t="s">
        <v>19</v>
      </c>
      <c r="N189" s="183" t="s">
        <v>40</v>
      </c>
      <c r="O189" s="66"/>
      <c r="P189" s="184">
        <f>O189*H189</f>
        <v>0</v>
      </c>
      <c r="Q189" s="184">
        <v>0</v>
      </c>
      <c r="R189" s="184">
        <f>Q189*H189</f>
        <v>0</v>
      </c>
      <c r="S189" s="184">
        <v>0</v>
      </c>
      <c r="T189" s="185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6" t="s">
        <v>204</v>
      </c>
      <c r="AT189" s="186" t="s">
        <v>144</v>
      </c>
      <c r="AU189" s="186" t="s">
        <v>79</v>
      </c>
      <c r="AY189" s="19" t="s">
        <v>140</v>
      </c>
      <c r="BE189" s="187">
        <f>IF(N189="základní",J189,0)</f>
        <v>0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19" t="s">
        <v>77</v>
      </c>
      <c r="BK189" s="187">
        <f>ROUND(I189*H189,2)</f>
        <v>0</v>
      </c>
      <c r="BL189" s="19" t="s">
        <v>204</v>
      </c>
      <c r="BM189" s="186" t="s">
        <v>779</v>
      </c>
    </row>
    <row r="190" spans="1:65" s="2" customFormat="1">
      <c r="A190" s="36"/>
      <c r="B190" s="37"/>
      <c r="C190" s="38"/>
      <c r="D190" s="188" t="s">
        <v>152</v>
      </c>
      <c r="E190" s="38"/>
      <c r="F190" s="189" t="s">
        <v>780</v>
      </c>
      <c r="G190" s="38"/>
      <c r="H190" s="38"/>
      <c r="I190" s="190"/>
      <c r="J190" s="38"/>
      <c r="K190" s="38"/>
      <c r="L190" s="41"/>
      <c r="M190" s="191"/>
      <c r="N190" s="192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152</v>
      </c>
      <c r="AU190" s="19" t="s">
        <v>79</v>
      </c>
    </row>
    <row r="191" spans="1:65" s="2" customFormat="1">
      <c r="A191" s="36"/>
      <c r="B191" s="37"/>
      <c r="C191" s="38"/>
      <c r="D191" s="193" t="s">
        <v>154</v>
      </c>
      <c r="E191" s="38"/>
      <c r="F191" s="194" t="s">
        <v>781</v>
      </c>
      <c r="G191" s="38"/>
      <c r="H191" s="38"/>
      <c r="I191" s="190"/>
      <c r="J191" s="38"/>
      <c r="K191" s="38"/>
      <c r="L191" s="41"/>
      <c r="M191" s="191"/>
      <c r="N191" s="192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154</v>
      </c>
      <c r="AU191" s="19" t="s">
        <v>79</v>
      </c>
    </row>
    <row r="192" spans="1:65" s="13" customFormat="1">
      <c r="B192" s="195"/>
      <c r="C192" s="196"/>
      <c r="D192" s="188" t="s">
        <v>156</v>
      </c>
      <c r="E192" s="197" t="s">
        <v>19</v>
      </c>
      <c r="F192" s="198" t="s">
        <v>782</v>
      </c>
      <c r="G192" s="196"/>
      <c r="H192" s="199">
        <v>6</v>
      </c>
      <c r="I192" s="200"/>
      <c r="J192" s="196"/>
      <c r="K192" s="196"/>
      <c r="L192" s="201"/>
      <c r="M192" s="202"/>
      <c r="N192" s="203"/>
      <c r="O192" s="203"/>
      <c r="P192" s="203"/>
      <c r="Q192" s="203"/>
      <c r="R192" s="203"/>
      <c r="S192" s="203"/>
      <c r="T192" s="204"/>
      <c r="AT192" s="205" t="s">
        <v>156</v>
      </c>
      <c r="AU192" s="205" t="s">
        <v>79</v>
      </c>
      <c r="AV192" s="13" t="s">
        <v>79</v>
      </c>
      <c r="AW192" s="13" t="s">
        <v>31</v>
      </c>
      <c r="AX192" s="13" t="s">
        <v>69</v>
      </c>
      <c r="AY192" s="205" t="s">
        <v>140</v>
      </c>
    </row>
    <row r="193" spans="1:65" s="14" customFormat="1">
      <c r="B193" s="206"/>
      <c r="C193" s="207"/>
      <c r="D193" s="188" t="s">
        <v>156</v>
      </c>
      <c r="E193" s="208" t="s">
        <v>19</v>
      </c>
      <c r="F193" s="209" t="s">
        <v>158</v>
      </c>
      <c r="G193" s="207"/>
      <c r="H193" s="210">
        <v>6</v>
      </c>
      <c r="I193" s="211"/>
      <c r="J193" s="207"/>
      <c r="K193" s="207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156</v>
      </c>
      <c r="AU193" s="216" t="s">
        <v>79</v>
      </c>
      <c r="AV193" s="14" t="s">
        <v>150</v>
      </c>
      <c r="AW193" s="14" t="s">
        <v>31</v>
      </c>
      <c r="AX193" s="14" t="s">
        <v>77</v>
      </c>
      <c r="AY193" s="216" t="s">
        <v>140</v>
      </c>
    </row>
    <row r="194" spans="1:65" s="2" customFormat="1" ht="24.2" customHeight="1">
      <c r="A194" s="36"/>
      <c r="B194" s="37"/>
      <c r="C194" s="175" t="s">
        <v>298</v>
      </c>
      <c r="D194" s="175" t="s">
        <v>144</v>
      </c>
      <c r="E194" s="176" t="s">
        <v>783</v>
      </c>
      <c r="F194" s="177" t="s">
        <v>784</v>
      </c>
      <c r="G194" s="178" t="s">
        <v>166</v>
      </c>
      <c r="H194" s="179">
        <v>20</v>
      </c>
      <c r="I194" s="180"/>
      <c r="J194" s="181">
        <f>ROUND(I194*H194,2)</f>
        <v>0</v>
      </c>
      <c r="K194" s="177" t="s">
        <v>148</v>
      </c>
      <c r="L194" s="41"/>
      <c r="M194" s="182" t="s">
        <v>19</v>
      </c>
      <c r="N194" s="183" t="s">
        <v>40</v>
      </c>
      <c r="O194" s="66"/>
      <c r="P194" s="184">
        <f>O194*H194</f>
        <v>0</v>
      </c>
      <c r="Q194" s="184">
        <v>0</v>
      </c>
      <c r="R194" s="184">
        <f>Q194*H194</f>
        <v>0</v>
      </c>
      <c r="S194" s="184">
        <v>0</v>
      </c>
      <c r="T194" s="185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6" t="s">
        <v>204</v>
      </c>
      <c r="AT194" s="186" t="s">
        <v>144</v>
      </c>
      <c r="AU194" s="186" t="s">
        <v>79</v>
      </c>
      <c r="AY194" s="19" t="s">
        <v>140</v>
      </c>
      <c r="BE194" s="187">
        <f>IF(N194="základní",J194,0)</f>
        <v>0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19" t="s">
        <v>77</v>
      </c>
      <c r="BK194" s="187">
        <f>ROUND(I194*H194,2)</f>
        <v>0</v>
      </c>
      <c r="BL194" s="19" t="s">
        <v>204</v>
      </c>
      <c r="BM194" s="186" t="s">
        <v>785</v>
      </c>
    </row>
    <row r="195" spans="1:65" s="2" customFormat="1" ht="19.5">
      <c r="A195" s="36"/>
      <c r="B195" s="37"/>
      <c r="C195" s="38"/>
      <c r="D195" s="188" t="s">
        <v>152</v>
      </c>
      <c r="E195" s="38"/>
      <c r="F195" s="189" t="s">
        <v>786</v>
      </c>
      <c r="G195" s="38"/>
      <c r="H195" s="38"/>
      <c r="I195" s="190"/>
      <c r="J195" s="38"/>
      <c r="K195" s="38"/>
      <c r="L195" s="41"/>
      <c r="M195" s="191"/>
      <c r="N195" s="192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152</v>
      </c>
      <c r="AU195" s="19" t="s">
        <v>79</v>
      </c>
    </row>
    <row r="196" spans="1:65" s="2" customFormat="1">
      <c r="A196" s="36"/>
      <c r="B196" s="37"/>
      <c r="C196" s="38"/>
      <c r="D196" s="193" t="s">
        <v>154</v>
      </c>
      <c r="E196" s="38"/>
      <c r="F196" s="194" t="s">
        <v>787</v>
      </c>
      <c r="G196" s="38"/>
      <c r="H196" s="38"/>
      <c r="I196" s="190"/>
      <c r="J196" s="38"/>
      <c r="K196" s="38"/>
      <c r="L196" s="41"/>
      <c r="M196" s="191"/>
      <c r="N196" s="192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154</v>
      </c>
      <c r="AU196" s="19" t="s">
        <v>79</v>
      </c>
    </row>
    <row r="197" spans="1:65" s="13" customFormat="1">
      <c r="B197" s="195"/>
      <c r="C197" s="196"/>
      <c r="D197" s="188" t="s">
        <v>156</v>
      </c>
      <c r="E197" s="197" t="s">
        <v>19</v>
      </c>
      <c r="F197" s="198" t="s">
        <v>287</v>
      </c>
      <c r="G197" s="196"/>
      <c r="H197" s="199">
        <v>20</v>
      </c>
      <c r="I197" s="200"/>
      <c r="J197" s="196"/>
      <c r="K197" s="196"/>
      <c r="L197" s="201"/>
      <c r="M197" s="202"/>
      <c r="N197" s="203"/>
      <c r="O197" s="203"/>
      <c r="P197" s="203"/>
      <c r="Q197" s="203"/>
      <c r="R197" s="203"/>
      <c r="S197" s="203"/>
      <c r="T197" s="204"/>
      <c r="AT197" s="205" t="s">
        <v>156</v>
      </c>
      <c r="AU197" s="205" t="s">
        <v>79</v>
      </c>
      <c r="AV197" s="13" t="s">
        <v>79</v>
      </c>
      <c r="AW197" s="13" t="s">
        <v>31</v>
      </c>
      <c r="AX197" s="13" t="s">
        <v>77</v>
      </c>
      <c r="AY197" s="205" t="s">
        <v>140</v>
      </c>
    </row>
    <row r="198" spans="1:65" s="2" customFormat="1" ht="24.2" customHeight="1">
      <c r="A198" s="36"/>
      <c r="B198" s="37"/>
      <c r="C198" s="175" t="s">
        <v>307</v>
      </c>
      <c r="D198" s="175" t="s">
        <v>144</v>
      </c>
      <c r="E198" s="176" t="s">
        <v>788</v>
      </c>
      <c r="F198" s="177" t="s">
        <v>789</v>
      </c>
      <c r="G198" s="178" t="s">
        <v>244</v>
      </c>
      <c r="H198" s="179">
        <v>0.40400000000000003</v>
      </c>
      <c r="I198" s="180"/>
      <c r="J198" s="181">
        <f>ROUND(I198*H198,2)</f>
        <v>0</v>
      </c>
      <c r="K198" s="177" t="s">
        <v>148</v>
      </c>
      <c r="L198" s="41"/>
      <c r="M198" s="182" t="s">
        <v>19</v>
      </c>
      <c r="N198" s="183" t="s">
        <v>40</v>
      </c>
      <c r="O198" s="66"/>
      <c r="P198" s="184">
        <f>O198*H198</f>
        <v>0</v>
      </c>
      <c r="Q198" s="184">
        <v>0</v>
      </c>
      <c r="R198" s="184">
        <f>Q198*H198</f>
        <v>0</v>
      </c>
      <c r="S198" s="184">
        <v>0</v>
      </c>
      <c r="T198" s="185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6" t="s">
        <v>204</v>
      </c>
      <c r="AT198" s="186" t="s">
        <v>144</v>
      </c>
      <c r="AU198" s="186" t="s">
        <v>79</v>
      </c>
      <c r="AY198" s="19" t="s">
        <v>140</v>
      </c>
      <c r="BE198" s="187">
        <f>IF(N198="základní",J198,0)</f>
        <v>0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19" t="s">
        <v>77</v>
      </c>
      <c r="BK198" s="187">
        <f>ROUND(I198*H198,2)</f>
        <v>0</v>
      </c>
      <c r="BL198" s="19" t="s">
        <v>204</v>
      </c>
      <c r="BM198" s="186" t="s">
        <v>790</v>
      </c>
    </row>
    <row r="199" spans="1:65" s="2" customFormat="1" ht="29.25">
      <c r="A199" s="36"/>
      <c r="B199" s="37"/>
      <c r="C199" s="38"/>
      <c r="D199" s="188" t="s">
        <v>152</v>
      </c>
      <c r="E199" s="38"/>
      <c r="F199" s="189" t="s">
        <v>791</v>
      </c>
      <c r="G199" s="38"/>
      <c r="H199" s="38"/>
      <c r="I199" s="190"/>
      <c r="J199" s="38"/>
      <c r="K199" s="38"/>
      <c r="L199" s="41"/>
      <c r="M199" s="191"/>
      <c r="N199" s="192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152</v>
      </c>
      <c r="AU199" s="19" t="s">
        <v>79</v>
      </c>
    </row>
    <row r="200" spans="1:65" s="2" customFormat="1">
      <c r="A200" s="36"/>
      <c r="B200" s="37"/>
      <c r="C200" s="38"/>
      <c r="D200" s="193" t="s">
        <v>154</v>
      </c>
      <c r="E200" s="38"/>
      <c r="F200" s="194" t="s">
        <v>792</v>
      </c>
      <c r="G200" s="38"/>
      <c r="H200" s="38"/>
      <c r="I200" s="190"/>
      <c r="J200" s="38"/>
      <c r="K200" s="38"/>
      <c r="L200" s="41"/>
      <c r="M200" s="191"/>
      <c r="N200" s="192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154</v>
      </c>
      <c r="AU200" s="19" t="s">
        <v>79</v>
      </c>
    </row>
    <row r="201" spans="1:65" s="2" customFormat="1" ht="24.2" customHeight="1">
      <c r="A201" s="36"/>
      <c r="B201" s="37"/>
      <c r="C201" s="175" t="s">
        <v>317</v>
      </c>
      <c r="D201" s="175" t="s">
        <v>144</v>
      </c>
      <c r="E201" s="176" t="s">
        <v>793</v>
      </c>
      <c r="F201" s="177" t="s">
        <v>794</v>
      </c>
      <c r="G201" s="178" t="s">
        <v>244</v>
      </c>
      <c r="H201" s="179">
        <v>0.40400000000000003</v>
      </c>
      <c r="I201" s="180"/>
      <c r="J201" s="181">
        <f>ROUND(I201*H201,2)</f>
        <v>0</v>
      </c>
      <c r="K201" s="177" t="s">
        <v>148</v>
      </c>
      <c r="L201" s="41"/>
      <c r="M201" s="182" t="s">
        <v>19</v>
      </c>
      <c r="N201" s="183" t="s">
        <v>40</v>
      </c>
      <c r="O201" s="66"/>
      <c r="P201" s="184">
        <f>O201*H201</f>
        <v>0</v>
      </c>
      <c r="Q201" s="184">
        <v>0</v>
      </c>
      <c r="R201" s="184">
        <f>Q201*H201</f>
        <v>0</v>
      </c>
      <c r="S201" s="184">
        <v>0</v>
      </c>
      <c r="T201" s="185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6" t="s">
        <v>204</v>
      </c>
      <c r="AT201" s="186" t="s">
        <v>144</v>
      </c>
      <c r="AU201" s="186" t="s">
        <v>79</v>
      </c>
      <c r="AY201" s="19" t="s">
        <v>140</v>
      </c>
      <c r="BE201" s="187">
        <f>IF(N201="základní",J201,0)</f>
        <v>0</v>
      </c>
      <c r="BF201" s="187">
        <f>IF(N201="snížená",J201,0)</f>
        <v>0</v>
      </c>
      <c r="BG201" s="187">
        <f>IF(N201="zákl. přenesená",J201,0)</f>
        <v>0</v>
      </c>
      <c r="BH201" s="187">
        <f>IF(N201="sníž. přenesená",J201,0)</f>
        <v>0</v>
      </c>
      <c r="BI201" s="187">
        <f>IF(N201="nulová",J201,0)</f>
        <v>0</v>
      </c>
      <c r="BJ201" s="19" t="s">
        <v>77</v>
      </c>
      <c r="BK201" s="187">
        <f>ROUND(I201*H201,2)</f>
        <v>0</v>
      </c>
      <c r="BL201" s="19" t="s">
        <v>204</v>
      </c>
      <c r="BM201" s="186" t="s">
        <v>795</v>
      </c>
    </row>
    <row r="202" spans="1:65" s="2" customFormat="1" ht="29.25">
      <c r="A202" s="36"/>
      <c r="B202" s="37"/>
      <c r="C202" s="38"/>
      <c r="D202" s="188" t="s">
        <v>152</v>
      </c>
      <c r="E202" s="38"/>
      <c r="F202" s="189" t="s">
        <v>796</v>
      </c>
      <c r="G202" s="38"/>
      <c r="H202" s="38"/>
      <c r="I202" s="190"/>
      <c r="J202" s="38"/>
      <c r="K202" s="38"/>
      <c r="L202" s="41"/>
      <c r="M202" s="191"/>
      <c r="N202" s="192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152</v>
      </c>
      <c r="AU202" s="19" t="s">
        <v>79</v>
      </c>
    </row>
    <row r="203" spans="1:65" s="2" customFormat="1">
      <c r="A203" s="36"/>
      <c r="B203" s="37"/>
      <c r="C203" s="38"/>
      <c r="D203" s="193" t="s">
        <v>154</v>
      </c>
      <c r="E203" s="38"/>
      <c r="F203" s="194" t="s">
        <v>797</v>
      </c>
      <c r="G203" s="38"/>
      <c r="H203" s="38"/>
      <c r="I203" s="190"/>
      <c r="J203" s="38"/>
      <c r="K203" s="38"/>
      <c r="L203" s="41"/>
      <c r="M203" s="191"/>
      <c r="N203" s="192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154</v>
      </c>
      <c r="AU203" s="19" t="s">
        <v>79</v>
      </c>
    </row>
    <row r="204" spans="1:65" s="12" customFormat="1" ht="22.9" customHeight="1">
      <c r="B204" s="159"/>
      <c r="C204" s="160"/>
      <c r="D204" s="161" t="s">
        <v>68</v>
      </c>
      <c r="E204" s="173" t="s">
        <v>798</v>
      </c>
      <c r="F204" s="173" t="s">
        <v>799</v>
      </c>
      <c r="G204" s="160"/>
      <c r="H204" s="160"/>
      <c r="I204" s="163"/>
      <c r="J204" s="174">
        <f>BK204</f>
        <v>0</v>
      </c>
      <c r="K204" s="160"/>
      <c r="L204" s="165"/>
      <c r="M204" s="166"/>
      <c r="N204" s="167"/>
      <c r="O204" s="167"/>
      <c r="P204" s="168">
        <f>SUM(P205:P272)</f>
        <v>0</v>
      </c>
      <c r="Q204" s="167"/>
      <c r="R204" s="168">
        <f>SUM(R205:R272)</f>
        <v>4.1390000000000003E-2</v>
      </c>
      <c r="S204" s="167"/>
      <c r="T204" s="169">
        <f>SUM(T205:T272)</f>
        <v>4.0350000000000004E-2</v>
      </c>
      <c r="AR204" s="170" t="s">
        <v>79</v>
      </c>
      <c r="AT204" s="171" t="s">
        <v>68</v>
      </c>
      <c r="AU204" s="171" t="s">
        <v>77</v>
      </c>
      <c r="AY204" s="170" t="s">
        <v>140</v>
      </c>
      <c r="BK204" s="172">
        <f>SUM(BK205:BK272)</f>
        <v>0</v>
      </c>
    </row>
    <row r="205" spans="1:65" s="2" customFormat="1" ht="16.5" customHeight="1">
      <c r="A205" s="36"/>
      <c r="B205" s="37"/>
      <c r="C205" s="175" t="s">
        <v>327</v>
      </c>
      <c r="D205" s="175" t="s">
        <v>144</v>
      </c>
      <c r="E205" s="176" t="s">
        <v>800</v>
      </c>
      <c r="F205" s="177" t="s">
        <v>801</v>
      </c>
      <c r="G205" s="178" t="s">
        <v>802</v>
      </c>
      <c r="H205" s="179">
        <v>1</v>
      </c>
      <c r="I205" s="180"/>
      <c r="J205" s="181">
        <f>ROUND(I205*H205,2)</f>
        <v>0</v>
      </c>
      <c r="K205" s="177" t="s">
        <v>148</v>
      </c>
      <c r="L205" s="41"/>
      <c r="M205" s="182" t="s">
        <v>19</v>
      </c>
      <c r="N205" s="183" t="s">
        <v>40</v>
      </c>
      <c r="O205" s="66"/>
      <c r="P205" s="184">
        <f>O205*H205</f>
        <v>0</v>
      </c>
      <c r="Q205" s="184">
        <v>0</v>
      </c>
      <c r="R205" s="184">
        <f>Q205*H205</f>
        <v>0</v>
      </c>
      <c r="S205" s="184">
        <v>1.933E-2</v>
      </c>
      <c r="T205" s="185">
        <f>S205*H205</f>
        <v>1.933E-2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6" t="s">
        <v>204</v>
      </c>
      <c r="AT205" s="186" t="s">
        <v>144</v>
      </c>
      <c r="AU205" s="186" t="s">
        <v>79</v>
      </c>
      <c r="AY205" s="19" t="s">
        <v>140</v>
      </c>
      <c r="BE205" s="187">
        <f>IF(N205="základní",J205,0)</f>
        <v>0</v>
      </c>
      <c r="BF205" s="187">
        <f>IF(N205="snížená",J205,0)</f>
        <v>0</v>
      </c>
      <c r="BG205" s="187">
        <f>IF(N205="zákl. přenesená",J205,0)</f>
        <v>0</v>
      </c>
      <c r="BH205" s="187">
        <f>IF(N205="sníž. přenesená",J205,0)</f>
        <v>0</v>
      </c>
      <c r="BI205" s="187">
        <f>IF(N205="nulová",J205,0)</f>
        <v>0</v>
      </c>
      <c r="BJ205" s="19" t="s">
        <v>77</v>
      </c>
      <c r="BK205" s="187">
        <f>ROUND(I205*H205,2)</f>
        <v>0</v>
      </c>
      <c r="BL205" s="19" t="s">
        <v>204</v>
      </c>
      <c r="BM205" s="186" t="s">
        <v>803</v>
      </c>
    </row>
    <row r="206" spans="1:65" s="2" customFormat="1" ht="19.5">
      <c r="A206" s="36"/>
      <c r="B206" s="37"/>
      <c r="C206" s="38"/>
      <c r="D206" s="188" t="s">
        <v>152</v>
      </c>
      <c r="E206" s="38"/>
      <c r="F206" s="189" t="s">
        <v>804</v>
      </c>
      <c r="G206" s="38"/>
      <c r="H206" s="38"/>
      <c r="I206" s="190"/>
      <c r="J206" s="38"/>
      <c r="K206" s="38"/>
      <c r="L206" s="41"/>
      <c r="M206" s="191"/>
      <c r="N206" s="192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152</v>
      </c>
      <c r="AU206" s="19" t="s">
        <v>79</v>
      </c>
    </row>
    <row r="207" spans="1:65" s="2" customFormat="1">
      <c r="A207" s="36"/>
      <c r="B207" s="37"/>
      <c r="C207" s="38"/>
      <c r="D207" s="193" t="s">
        <v>154</v>
      </c>
      <c r="E207" s="38"/>
      <c r="F207" s="194" t="s">
        <v>805</v>
      </c>
      <c r="G207" s="38"/>
      <c r="H207" s="38"/>
      <c r="I207" s="190"/>
      <c r="J207" s="38"/>
      <c r="K207" s="38"/>
      <c r="L207" s="41"/>
      <c r="M207" s="191"/>
      <c r="N207" s="192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154</v>
      </c>
      <c r="AU207" s="19" t="s">
        <v>79</v>
      </c>
    </row>
    <row r="208" spans="1:65" s="13" customFormat="1">
      <c r="B208" s="195"/>
      <c r="C208" s="196"/>
      <c r="D208" s="188" t="s">
        <v>156</v>
      </c>
      <c r="E208" s="197" t="s">
        <v>19</v>
      </c>
      <c r="F208" s="198" t="s">
        <v>77</v>
      </c>
      <c r="G208" s="196"/>
      <c r="H208" s="199">
        <v>1</v>
      </c>
      <c r="I208" s="200"/>
      <c r="J208" s="196"/>
      <c r="K208" s="196"/>
      <c r="L208" s="201"/>
      <c r="M208" s="202"/>
      <c r="N208" s="203"/>
      <c r="O208" s="203"/>
      <c r="P208" s="203"/>
      <c r="Q208" s="203"/>
      <c r="R208" s="203"/>
      <c r="S208" s="203"/>
      <c r="T208" s="204"/>
      <c r="AT208" s="205" t="s">
        <v>156</v>
      </c>
      <c r="AU208" s="205" t="s">
        <v>79</v>
      </c>
      <c r="AV208" s="13" t="s">
        <v>79</v>
      </c>
      <c r="AW208" s="13" t="s">
        <v>31</v>
      </c>
      <c r="AX208" s="13" t="s">
        <v>77</v>
      </c>
      <c r="AY208" s="205" t="s">
        <v>140</v>
      </c>
    </row>
    <row r="209" spans="1:65" s="2" customFormat="1" ht="24.2" customHeight="1">
      <c r="A209" s="36"/>
      <c r="B209" s="37"/>
      <c r="C209" s="175" t="s">
        <v>333</v>
      </c>
      <c r="D209" s="175" t="s">
        <v>144</v>
      </c>
      <c r="E209" s="176" t="s">
        <v>806</v>
      </c>
      <c r="F209" s="177" t="s">
        <v>807</v>
      </c>
      <c r="G209" s="178" t="s">
        <v>802</v>
      </c>
      <c r="H209" s="179">
        <v>1</v>
      </c>
      <c r="I209" s="180"/>
      <c r="J209" s="181">
        <f>ROUND(I209*H209,2)</f>
        <v>0</v>
      </c>
      <c r="K209" s="177" t="s">
        <v>148</v>
      </c>
      <c r="L209" s="41"/>
      <c r="M209" s="182" t="s">
        <v>19</v>
      </c>
      <c r="N209" s="183" t="s">
        <v>40</v>
      </c>
      <c r="O209" s="66"/>
      <c r="P209" s="184">
        <f>O209*H209</f>
        <v>0</v>
      </c>
      <c r="Q209" s="184">
        <v>1.4760000000000001E-2</v>
      </c>
      <c r="R209" s="184">
        <f>Q209*H209</f>
        <v>1.4760000000000001E-2</v>
      </c>
      <c r="S209" s="184">
        <v>0</v>
      </c>
      <c r="T209" s="185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6" t="s">
        <v>204</v>
      </c>
      <c r="AT209" s="186" t="s">
        <v>144</v>
      </c>
      <c r="AU209" s="186" t="s">
        <v>79</v>
      </c>
      <c r="AY209" s="19" t="s">
        <v>140</v>
      </c>
      <c r="BE209" s="187">
        <f>IF(N209="základní",J209,0)</f>
        <v>0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9" t="s">
        <v>77</v>
      </c>
      <c r="BK209" s="187">
        <f>ROUND(I209*H209,2)</f>
        <v>0</v>
      </c>
      <c r="BL209" s="19" t="s">
        <v>204</v>
      </c>
      <c r="BM209" s="186" t="s">
        <v>808</v>
      </c>
    </row>
    <row r="210" spans="1:65" s="2" customFormat="1" ht="19.5">
      <c r="A210" s="36"/>
      <c r="B210" s="37"/>
      <c r="C210" s="38"/>
      <c r="D210" s="188" t="s">
        <v>152</v>
      </c>
      <c r="E210" s="38"/>
      <c r="F210" s="189" t="s">
        <v>809</v>
      </c>
      <c r="G210" s="38"/>
      <c r="H210" s="38"/>
      <c r="I210" s="190"/>
      <c r="J210" s="38"/>
      <c r="K210" s="38"/>
      <c r="L210" s="41"/>
      <c r="M210" s="191"/>
      <c r="N210" s="192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152</v>
      </c>
      <c r="AU210" s="19" t="s">
        <v>79</v>
      </c>
    </row>
    <row r="211" spans="1:65" s="2" customFormat="1">
      <c r="A211" s="36"/>
      <c r="B211" s="37"/>
      <c r="C211" s="38"/>
      <c r="D211" s="193" t="s">
        <v>154</v>
      </c>
      <c r="E211" s="38"/>
      <c r="F211" s="194" t="s">
        <v>810</v>
      </c>
      <c r="G211" s="38"/>
      <c r="H211" s="38"/>
      <c r="I211" s="190"/>
      <c r="J211" s="38"/>
      <c r="K211" s="38"/>
      <c r="L211" s="41"/>
      <c r="M211" s="191"/>
      <c r="N211" s="192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154</v>
      </c>
      <c r="AU211" s="19" t="s">
        <v>79</v>
      </c>
    </row>
    <row r="212" spans="1:65" s="13" customFormat="1">
      <c r="B212" s="195"/>
      <c r="C212" s="196"/>
      <c r="D212" s="188" t="s">
        <v>156</v>
      </c>
      <c r="E212" s="197" t="s">
        <v>19</v>
      </c>
      <c r="F212" s="198" t="s">
        <v>77</v>
      </c>
      <c r="G212" s="196"/>
      <c r="H212" s="199">
        <v>1</v>
      </c>
      <c r="I212" s="200"/>
      <c r="J212" s="196"/>
      <c r="K212" s="196"/>
      <c r="L212" s="201"/>
      <c r="M212" s="202"/>
      <c r="N212" s="203"/>
      <c r="O212" s="203"/>
      <c r="P212" s="203"/>
      <c r="Q212" s="203"/>
      <c r="R212" s="203"/>
      <c r="S212" s="203"/>
      <c r="T212" s="204"/>
      <c r="AT212" s="205" t="s">
        <v>156</v>
      </c>
      <c r="AU212" s="205" t="s">
        <v>79</v>
      </c>
      <c r="AV212" s="13" t="s">
        <v>79</v>
      </c>
      <c r="AW212" s="13" t="s">
        <v>31</v>
      </c>
      <c r="AX212" s="13" t="s">
        <v>77</v>
      </c>
      <c r="AY212" s="205" t="s">
        <v>140</v>
      </c>
    </row>
    <row r="213" spans="1:65" s="2" customFormat="1" ht="16.5" customHeight="1">
      <c r="A213" s="36"/>
      <c r="B213" s="37"/>
      <c r="C213" s="175" t="s">
        <v>305</v>
      </c>
      <c r="D213" s="175" t="s">
        <v>144</v>
      </c>
      <c r="E213" s="176" t="s">
        <v>811</v>
      </c>
      <c r="F213" s="177" t="s">
        <v>812</v>
      </c>
      <c r="G213" s="178" t="s">
        <v>802</v>
      </c>
      <c r="H213" s="179">
        <v>1</v>
      </c>
      <c r="I213" s="180"/>
      <c r="J213" s="181">
        <f>ROUND(I213*H213,2)</f>
        <v>0</v>
      </c>
      <c r="K213" s="177" t="s">
        <v>148</v>
      </c>
      <c r="L213" s="41"/>
      <c r="M213" s="182" t="s">
        <v>19</v>
      </c>
      <c r="N213" s="183" t="s">
        <v>40</v>
      </c>
      <c r="O213" s="66"/>
      <c r="P213" s="184">
        <f>O213*H213</f>
        <v>0</v>
      </c>
      <c r="Q213" s="184">
        <v>0</v>
      </c>
      <c r="R213" s="184">
        <f>Q213*H213</f>
        <v>0</v>
      </c>
      <c r="S213" s="184">
        <v>1.9460000000000002E-2</v>
      </c>
      <c r="T213" s="185">
        <f>S213*H213</f>
        <v>1.9460000000000002E-2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6" t="s">
        <v>204</v>
      </c>
      <c r="AT213" s="186" t="s">
        <v>144</v>
      </c>
      <c r="AU213" s="186" t="s">
        <v>79</v>
      </c>
      <c r="AY213" s="19" t="s">
        <v>140</v>
      </c>
      <c r="BE213" s="187">
        <f>IF(N213="základní",J213,0)</f>
        <v>0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19" t="s">
        <v>77</v>
      </c>
      <c r="BK213" s="187">
        <f>ROUND(I213*H213,2)</f>
        <v>0</v>
      </c>
      <c r="BL213" s="19" t="s">
        <v>204</v>
      </c>
      <c r="BM213" s="186" t="s">
        <v>813</v>
      </c>
    </row>
    <row r="214" spans="1:65" s="2" customFormat="1">
      <c r="A214" s="36"/>
      <c r="B214" s="37"/>
      <c r="C214" s="38"/>
      <c r="D214" s="188" t="s">
        <v>152</v>
      </c>
      <c r="E214" s="38"/>
      <c r="F214" s="189" t="s">
        <v>814</v>
      </c>
      <c r="G214" s="38"/>
      <c r="H214" s="38"/>
      <c r="I214" s="190"/>
      <c r="J214" s="38"/>
      <c r="K214" s="38"/>
      <c r="L214" s="41"/>
      <c r="M214" s="191"/>
      <c r="N214" s="192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152</v>
      </c>
      <c r="AU214" s="19" t="s">
        <v>79</v>
      </c>
    </row>
    <row r="215" spans="1:65" s="2" customFormat="1">
      <c r="A215" s="36"/>
      <c r="B215" s="37"/>
      <c r="C215" s="38"/>
      <c r="D215" s="193" t="s">
        <v>154</v>
      </c>
      <c r="E215" s="38"/>
      <c r="F215" s="194" t="s">
        <v>815</v>
      </c>
      <c r="G215" s="38"/>
      <c r="H215" s="38"/>
      <c r="I215" s="190"/>
      <c r="J215" s="38"/>
      <c r="K215" s="38"/>
      <c r="L215" s="41"/>
      <c r="M215" s="191"/>
      <c r="N215" s="192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154</v>
      </c>
      <c r="AU215" s="19" t="s">
        <v>79</v>
      </c>
    </row>
    <row r="216" spans="1:65" s="13" customFormat="1">
      <c r="B216" s="195"/>
      <c r="C216" s="196"/>
      <c r="D216" s="188" t="s">
        <v>156</v>
      </c>
      <c r="E216" s="197" t="s">
        <v>19</v>
      </c>
      <c r="F216" s="198" t="s">
        <v>77</v>
      </c>
      <c r="G216" s="196"/>
      <c r="H216" s="199">
        <v>1</v>
      </c>
      <c r="I216" s="200"/>
      <c r="J216" s="196"/>
      <c r="K216" s="196"/>
      <c r="L216" s="201"/>
      <c r="M216" s="202"/>
      <c r="N216" s="203"/>
      <c r="O216" s="203"/>
      <c r="P216" s="203"/>
      <c r="Q216" s="203"/>
      <c r="R216" s="203"/>
      <c r="S216" s="203"/>
      <c r="T216" s="204"/>
      <c r="AT216" s="205" t="s">
        <v>156</v>
      </c>
      <c r="AU216" s="205" t="s">
        <v>79</v>
      </c>
      <c r="AV216" s="13" t="s">
        <v>79</v>
      </c>
      <c r="AW216" s="13" t="s">
        <v>31</v>
      </c>
      <c r="AX216" s="13" t="s">
        <v>77</v>
      </c>
      <c r="AY216" s="205" t="s">
        <v>140</v>
      </c>
    </row>
    <row r="217" spans="1:65" s="2" customFormat="1" ht="24.2" customHeight="1">
      <c r="A217" s="36"/>
      <c r="B217" s="37"/>
      <c r="C217" s="175" t="s">
        <v>346</v>
      </c>
      <c r="D217" s="175" t="s">
        <v>144</v>
      </c>
      <c r="E217" s="176" t="s">
        <v>816</v>
      </c>
      <c r="F217" s="177" t="s">
        <v>817</v>
      </c>
      <c r="G217" s="178" t="s">
        <v>802</v>
      </c>
      <c r="H217" s="179">
        <v>1</v>
      </c>
      <c r="I217" s="180"/>
      <c r="J217" s="181">
        <f>ROUND(I217*H217,2)</f>
        <v>0</v>
      </c>
      <c r="K217" s="177" t="s">
        <v>148</v>
      </c>
      <c r="L217" s="41"/>
      <c r="M217" s="182" t="s">
        <v>19</v>
      </c>
      <c r="N217" s="183" t="s">
        <v>40</v>
      </c>
      <c r="O217" s="66"/>
      <c r="P217" s="184">
        <f>O217*H217</f>
        <v>0</v>
      </c>
      <c r="Q217" s="184">
        <v>2.0729999999999998E-2</v>
      </c>
      <c r="R217" s="184">
        <f>Q217*H217</f>
        <v>2.0729999999999998E-2</v>
      </c>
      <c r="S217" s="184">
        <v>0</v>
      </c>
      <c r="T217" s="185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6" t="s">
        <v>204</v>
      </c>
      <c r="AT217" s="186" t="s">
        <v>144</v>
      </c>
      <c r="AU217" s="186" t="s">
        <v>79</v>
      </c>
      <c r="AY217" s="19" t="s">
        <v>140</v>
      </c>
      <c r="BE217" s="187">
        <f>IF(N217="základní",J217,0)</f>
        <v>0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19" t="s">
        <v>77</v>
      </c>
      <c r="BK217" s="187">
        <f>ROUND(I217*H217,2)</f>
        <v>0</v>
      </c>
      <c r="BL217" s="19" t="s">
        <v>204</v>
      </c>
      <c r="BM217" s="186" t="s">
        <v>818</v>
      </c>
    </row>
    <row r="218" spans="1:65" s="2" customFormat="1" ht="29.25">
      <c r="A218" s="36"/>
      <c r="B218" s="37"/>
      <c r="C218" s="38"/>
      <c r="D218" s="188" t="s">
        <v>152</v>
      </c>
      <c r="E218" s="38"/>
      <c r="F218" s="189" t="s">
        <v>819</v>
      </c>
      <c r="G218" s="38"/>
      <c r="H218" s="38"/>
      <c r="I218" s="190"/>
      <c r="J218" s="38"/>
      <c r="K218" s="38"/>
      <c r="L218" s="41"/>
      <c r="M218" s="191"/>
      <c r="N218" s="192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152</v>
      </c>
      <c r="AU218" s="19" t="s">
        <v>79</v>
      </c>
    </row>
    <row r="219" spans="1:65" s="2" customFormat="1">
      <c r="A219" s="36"/>
      <c r="B219" s="37"/>
      <c r="C219" s="38"/>
      <c r="D219" s="193" t="s">
        <v>154</v>
      </c>
      <c r="E219" s="38"/>
      <c r="F219" s="194" t="s">
        <v>820</v>
      </c>
      <c r="G219" s="38"/>
      <c r="H219" s="38"/>
      <c r="I219" s="190"/>
      <c r="J219" s="38"/>
      <c r="K219" s="38"/>
      <c r="L219" s="41"/>
      <c r="M219" s="191"/>
      <c r="N219" s="192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154</v>
      </c>
      <c r="AU219" s="19" t="s">
        <v>79</v>
      </c>
    </row>
    <row r="220" spans="1:65" s="13" customFormat="1">
      <c r="B220" s="195"/>
      <c r="C220" s="196"/>
      <c r="D220" s="188" t="s">
        <v>156</v>
      </c>
      <c r="E220" s="197" t="s">
        <v>19</v>
      </c>
      <c r="F220" s="198" t="s">
        <v>77</v>
      </c>
      <c r="G220" s="196"/>
      <c r="H220" s="199">
        <v>1</v>
      </c>
      <c r="I220" s="200"/>
      <c r="J220" s="196"/>
      <c r="K220" s="196"/>
      <c r="L220" s="201"/>
      <c r="M220" s="202"/>
      <c r="N220" s="203"/>
      <c r="O220" s="203"/>
      <c r="P220" s="203"/>
      <c r="Q220" s="203"/>
      <c r="R220" s="203"/>
      <c r="S220" s="203"/>
      <c r="T220" s="204"/>
      <c r="AT220" s="205" t="s">
        <v>156</v>
      </c>
      <c r="AU220" s="205" t="s">
        <v>79</v>
      </c>
      <c r="AV220" s="13" t="s">
        <v>79</v>
      </c>
      <c r="AW220" s="13" t="s">
        <v>31</v>
      </c>
      <c r="AX220" s="13" t="s">
        <v>69</v>
      </c>
      <c r="AY220" s="205" t="s">
        <v>140</v>
      </c>
    </row>
    <row r="221" spans="1:65" s="14" customFormat="1">
      <c r="B221" s="206"/>
      <c r="C221" s="207"/>
      <c r="D221" s="188" t="s">
        <v>156</v>
      </c>
      <c r="E221" s="208" t="s">
        <v>19</v>
      </c>
      <c r="F221" s="209" t="s">
        <v>158</v>
      </c>
      <c r="G221" s="207"/>
      <c r="H221" s="210">
        <v>1</v>
      </c>
      <c r="I221" s="211"/>
      <c r="J221" s="207"/>
      <c r="K221" s="207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156</v>
      </c>
      <c r="AU221" s="216" t="s">
        <v>79</v>
      </c>
      <c r="AV221" s="14" t="s">
        <v>150</v>
      </c>
      <c r="AW221" s="14" t="s">
        <v>31</v>
      </c>
      <c r="AX221" s="14" t="s">
        <v>77</v>
      </c>
      <c r="AY221" s="216" t="s">
        <v>140</v>
      </c>
    </row>
    <row r="222" spans="1:65" s="2" customFormat="1" ht="24.2" customHeight="1">
      <c r="A222" s="36"/>
      <c r="B222" s="37"/>
      <c r="C222" s="175" t="s">
        <v>354</v>
      </c>
      <c r="D222" s="175" t="s">
        <v>144</v>
      </c>
      <c r="E222" s="176" t="s">
        <v>821</v>
      </c>
      <c r="F222" s="177" t="s">
        <v>822</v>
      </c>
      <c r="G222" s="178" t="s">
        <v>802</v>
      </c>
      <c r="H222" s="179">
        <v>3</v>
      </c>
      <c r="I222" s="180"/>
      <c r="J222" s="181">
        <f>ROUND(I222*H222,2)</f>
        <v>0</v>
      </c>
      <c r="K222" s="177" t="s">
        <v>148</v>
      </c>
      <c r="L222" s="41"/>
      <c r="M222" s="182" t="s">
        <v>19</v>
      </c>
      <c r="N222" s="183" t="s">
        <v>40</v>
      </c>
      <c r="O222" s="66"/>
      <c r="P222" s="184">
        <f>O222*H222</f>
        <v>0</v>
      </c>
      <c r="Q222" s="184">
        <v>2.4000000000000001E-4</v>
      </c>
      <c r="R222" s="184">
        <f>Q222*H222</f>
        <v>7.2000000000000005E-4</v>
      </c>
      <c r="S222" s="184">
        <v>0</v>
      </c>
      <c r="T222" s="185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6" t="s">
        <v>204</v>
      </c>
      <c r="AT222" s="186" t="s">
        <v>144</v>
      </c>
      <c r="AU222" s="186" t="s">
        <v>79</v>
      </c>
      <c r="AY222" s="19" t="s">
        <v>140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9" t="s">
        <v>77</v>
      </c>
      <c r="BK222" s="187">
        <f>ROUND(I222*H222,2)</f>
        <v>0</v>
      </c>
      <c r="BL222" s="19" t="s">
        <v>204</v>
      </c>
      <c r="BM222" s="186" t="s">
        <v>823</v>
      </c>
    </row>
    <row r="223" spans="1:65" s="2" customFormat="1">
      <c r="A223" s="36"/>
      <c r="B223" s="37"/>
      <c r="C223" s="38"/>
      <c r="D223" s="188" t="s">
        <v>152</v>
      </c>
      <c r="E223" s="38"/>
      <c r="F223" s="189" t="s">
        <v>824</v>
      </c>
      <c r="G223" s="38"/>
      <c r="H223" s="38"/>
      <c r="I223" s="190"/>
      <c r="J223" s="38"/>
      <c r="K223" s="38"/>
      <c r="L223" s="41"/>
      <c r="M223" s="191"/>
      <c r="N223" s="192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152</v>
      </c>
      <c r="AU223" s="19" t="s">
        <v>79</v>
      </c>
    </row>
    <row r="224" spans="1:65" s="2" customFormat="1">
      <c r="A224" s="36"/>
      <c r="B224" s="37"/>
      <c r="C224" s="38"/>
      <c r="D224" s="193" t="s">
        <v>154</v>
      </c>
      <c r="E224" s="38"/>
      <c r="F224" s="194" t="s">
        <v>825</v>
      </c>
      <c r="G224" s="38"/>
      <c r="H224" s="38"/>
      <c r="I224" s="190"/>
      <c r="J224" s="38"/>
      <c r="K224" s="38"/>
      <c r="L224" s="41"/>
      <c r="M224" s="191"/>
      <c r="N224" s="192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154</v>
      </c>
      <c r="AU224" s="19" t="s">
        <v>79</v>
      </c>
    </row>
    <row r="225" spans="1:65" s="13" customFormat="1">
      <c r="B225" s="195"/>
      <c r="C225" s="196"/>
      <c r="D225" s="188" t="s">
        <v>156</v>
      </c>
      <c r="E225" s="197" t="s">
        <v>19</v>
      </c>
      <c r="F225" s="198" t="s">
        <v>826</v>
      </c>
      <c r="G225" s="196"/>
      <c r="H225" s="199">
        <v>2</v>
      </c>
      <c r="I225" s="200"/>
      <c r="J225" s="196"/>
      <c r="K225" s="196"/>
      <c r="L225" s="201"/>
      <c r="M225" s="202"/>
      <c r="N225" s="203"/>
      <c r="O225" s="203"/>
      <c r="P225" s="203"/>
      <c r="Q225" s="203"/>
      <c r="R225" s="203"/>
      <c r="S225" s="203"/>
      <c r="T225" s="204"/>
      <c r="AT225" s="205" t="s">
        <v>156</v>
      </c>
      <c r="AU225" s="205" t="s">
        <v>79</v>
      </c>
      <c r="AV225" s="13" t="s">
        <v>79</v>
      </c>
      <c r="AW225" s="13" t="s">
        <v>31</v>
      </c>
      <c r="AX225" s="13" t="s">
        <v>69</v>
      </c>
      <c r="AY225" s="205" t="s">
        <v>140</v>
      </c>
    </row>
    <row r="226" spans="1:65" s="14" customFormat="1">
      <c r="B226" s="206"/>
      <c r="C226" s="207"/>
      <c r="D226" s="188" t="s">
        <v>156</v>
      </c>
      <c r="E226" s="208" t="s">
        <v>19</v>
      </c>
      <c r="F226" s="209" t="s">
        <v>158</v>
      </c>
      <c r="G226" s="207"/>
      <c r="H226" s="210">
        <v>2</v>
      </c>
      <c r="I226" s="211"/>
      <c r="J226" s="207"/>
      <c r="K226" s="207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156</v>
      </c>
      <c r="AU226" s="216" t="s">
        <v>79</v>
      </c>
      <c r="AV226" s="14" t="s">
        <v>150</v>
      </c>
      <c r="AW226" s="14" t="s">
        <v>31</v>
      </c>
      <c r="AX226" s="14" t="s">
        <v>69</v>
      </c>
      <c r="AY226" s="216" t="s">
        <v>140</v>
      </c>
    </row>
    <row r="227" spans="1:65" s="13" customFormat="1">
      <c r="B227" s="195"/>
      <c r="C227" s="196"/>
      <c r="D227" s="188" t="s">
        <v>156</v>
      </c>
      <c r="E227" s="197" t="s">
        <v>19</v>
      </c>
      <c r="F227" s="198" t="s">
        <v>827</v>
      </c>
      <c r="G227" s="196"/>
      <c r="H227" s="199">
        <v>1</v>
      </c>
      <c r="I227" s="200"/>
      <c r="J227" s="196"/>
      <c r="K227" s="196"/>
      <c r="L227" s="201"/>
      <c r="M227" s="202"/>
      <c r="N227" s="203"/>
      <c r="O227" s="203"/>
      <c r="P227" s="203"/>
      <c r="Q227" s="203"/>
      <c r="R227" s="203"/>
      <c r="S227" s="203"/>
      <c r="T227" s="204"/>
      <c r="AT227" s="205" t="s">
        <v>156</v>
      </c>
      <c r="AU227" s="205" t="s">
        <v>79</v>
      </c>
      <c r="AV227" s="13" t="s">
        <v>79</v>
      </c>
      <c r="AW227" s="13" t="s">
        <v>31</v>
      </c>
      <c r="AX227" s="13" t="s">
        <v>69</v>
      </c>
      <c r="AY227" s="205" t="s">
        <v>140</v>
      </c>
    </row>
    <row r="228" spans="1:65" s="14" customFormat="1">
      <c r="B228" s="206"/>
      <c r="C228" s="207"/>
      <c r="D228" s="188" t="s">
        <v>156</v>
      </c>
      <c r="E228" s="208" t="s">
        <v>19</v>
      </c>
      <c r="F228" s="209" t="s">
        <v>158</v>
      </c>
      <c r="G228" s="207"/>
      <c r="H228" s="210">
        <v>1</v>
      </c>
      <c r="I228" s="211"/>
      <c r="J228" s="207"/>
      <c r="K228" s="207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156</v>
      </c>
      <c r="AU228" s="216" t="s">
        <v>79</v>
      </c>
      <c r="AV228" s="14" t="s">
        <v>150</v>
      </c>
      <c r="AW228" s="14" t="s">
        <v>31</v>
      </c>
      <c r="AX228" s="14" t="s">
        <v>69</v>
      </c>
      <c r="AY228" s="216" t="s">
        <v>140</v>
      </c>
    </row>
    <row r="229" spans="1:65" s="15" customFormat="1">
      <c r="B229" s="217"/>
      <c r="C229" s="218"/>
      <c r="D229" s="188" t="s">
        <v>156</v>
      </c>
      <c r="E229" s="219" t="s">
        <v>19</v>
      </c>
      <c r="F229" s="220" t="s">
        <v>171</v>
      </c>
      <c r="G229" s="218"/>
      <c r="H229" s="221">
        <v>3</v>
      </c>
      <c r="I229" s="222"/>
      <c r="J229" s="218"/>
      <c r="K229" s="218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156</v>
      </c>
      <c r="AU229" s="227" t="s">
        <v>79</v>
      </c>
      <c r="AV229" s="15" t="s">
        <v>149</v>
      </c>
      <c r="AW229" s="15" t="s">
        <v>31</v>
      </c>
      <c r="AX229" s="15" t="s">
        <v>77</v>
      </c>
      <c r="AY229" s="227" t="s">
        <v>140</v>
      </c>
    </row>
    <row r="230" spans="1:65" s="2" customFormat="1" ht="16.5" customHeight="1">
      <c r="A230" s="36"/>
      <c r="B230" s="37"/>
      <c r="C230" s="238" t="s">
        <v>365</v>
      </c>
      <c r="D230" s="238" t="s">
        <v>264</v>
      </c>
      <c r="E230" s="239" t="s">
        <v>828</v>
      </c>
      <c r="F230" s="240" t="s">
        <v>829</v>
      </c>
      <c r="G230" s="241" t="s">
        <v>546</v>
      </c>
      <c r="H230" s="242">
        <v>3</v>
      </c>
      <c r="I230" s="243"/>
      <c r="J230" s="244">
        <f>ROUND(I230*H230,2)</f>
        <v>0</v>
      </c>
      <c r="K230" s="240" t="s">
        <v>578</v>
      </c>
      <c r="L230" s="245"/>
      <c r="M230" s="246" t="s">
        <v>19</v>
      </c>
      <c r="N230" s="247" t="s">
        <v>40</v>
      </c>
      <c r="O230" s="66"/>
      <c r="P230" s="184">
        <f>O230*H230</f>
        <v>0</v>
      </c>
      <c r="Q230" s="184">
        <v>2.0000000000000001E-4</v>
      </c>
      <c r="R230" s="184">
        <f>Q230*H230</f>
        <v>6.0000000000000006E-4</v>
      </c>
      <c r="S230" s="184">
        <v>0</v>
      </c>
      <c r="T230" s="185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6" t="s">
        <v>383</v>
      </c>
      <c r="AT230" s="186" t="s">
        <v>264</v>
      </c>
      <c r="AU230" s="186" t="s">
        <v>79</v>
      </c>
      <c r="AY230" s="19" t="s">
        <v>140</v>
      </c>
      <c r="BE230" s="187">
        <f>IF(N230="základní",J230,0)</f>
        <v>0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19" t="s">
        <v>77</v>
      </c>
      <c r="BK230" s="187">
        <f>ROUND(I230*H230,2)</f>
        <v>0</v>
      </c>
      <c r="BL230" s="19" t="s">
        <v>204</v>
      </c>
      <c r="BM230" s="186" t="s">
        <v>830</v>
      </c>
    </row>
    <row r="231" spans="1:65" s="2" customFormat="1">
      <c r="A231" s="36"/>
      <c r="B231" s="37"/>
      <c r="C231" s="38"/>
      <c r="D231" s="188" t="s">
        <v>152</v>
      </c>
      <c r="E231" s="38"/>
      <c r="F231" s="189" t="s">
        <v>831</v>
      </c>
      <c r="G231" s="38"/>
      <c r="H231" s="38"/>
      <c r="I231" s="190"/>
      <c r="J231" s="38"/>
      <c r="K231" s="38"/>
      <c r="L231" s="41"/>
      <c r="M231" s="191"/>
      <c r="N231" s="192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152</v>
      </c>
      <c r="AU231" s="19" t="s">
        <v>79</v>
      </c>
    </row>
    <row r="232" spans="1:65" s="13" customFormat="1">
      <c r="B232" s="195"/>
      <c r="C232" s="196"/>
      <c r="D232" s="188" t="s">
        <v>156</v>
      </c>
      <c r="E232" s="197" t="s">
        <v>19</v>
      </c>
      <c r="F232" s="198" t="s">
        <v>826</v>
      </c>
      <c r="G232" s="196"/>
      <c r="H232" s="199">
        <v>2</v>
      </c>
      <c r="I232" s="200"/>
      <c r="J232" s="196"/>
      <c r="K232" s="196"/>
      <c r="L232" s="201"/>
      <c r="M232" s="202"/>
      <c r="N232" s="203"/>
      <c r="O232" s="203"/>
      <c r="P232" s="203"/>
      <c r="Q232" s="203"/>
      <c r="R232" s="203"/>
      <c r="S232" s="203"/>
      <c r="T232" s="204"/>
      <c r="AT232" s="205" t="s">
        <v>156</v>
      </c>
      <c r="AU232" s="205" t="s">
        <v>79</v>
      </c>
      <c r="AV232" s="13" t="s">
        <v>79</v>
      </c>
      <c r="AW232" s="13" t="s">
        <v>31</v>
      </c>
      <c r="AX232" s="13" t="s">
        <v>69</v>
      </c>
      <c r="AY232" s="205" t="s">
        <v>140</v>
      </c>
    </row>
    <row r="233" spans="1:65" s="14" customFormat="1">
      <c r="B233" s="206"/>
      <c r="C233" s="207"/>
      <c r="D233" s="188" t="s">
        <v>156</v>
      </c>
      <c r="E233" s="208" t="s">
        <v>19</v>
      </c>
      <c r="F233" s="209" t="s">
        <v>158</v>
      </c>
      <c r="G233" s="207"/>
      <c r="H233" s="210">
        <v>2</v>
      </c>
      <c r="I233" s="211"/>
      <c r="J233" s="207"/>
      <c r="K233" s="207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156</v>
      </c>
      <c r="AU233" s="216" t="s">
        <v>79</v>
      </c>
      <c r="AV233" s="14" t="s">
        <v>150</v>
      </c>
      <c r="AW233" s="14" t="s">
        <v>31</v>
      </c>
      <c r="AX233" s="14" t="s">
        <v>69</v>
      </c>
      <c r="AY233" s="216" t="s">
        <v>140</v>
      </c>
    </row>
    <row r="234" spans="1:65" s="13" customFormat="1">
      <c r="B234" s="195"/>
      <c r="C234" s="196"/>
      <c r="D234" s="188" t="s">
        <v>156</v>
      </c>
      <c r="E234" s="197" t="s">
        <v>19</v>
      </c>
      <c r="F234" s="198" t="s">
        <v>827</v>
      </c>
      <c r="G234" s="196"/>
      <c r="H234" s="199">
        <v>1</v>
      </c>
      <c r="I234" s="200"/>
      <c r="J234" s="196"/>
      <c r="K234" s="196"/>
      <c r="L234" s="201"/>
      <c r="M234" s="202"/>
      <c r="N234" s="203"/>
      <c r="O234" s="203"/>
      <c r="P234" s="203"/>
      <c r="Q234" s="203"/>
      <c r="R234" s="203"/>
      <c r="S234" s="203"/>
      <c r="T234" s="204"/>
      <c r="AT234" s="205" t="s">
        <v>156</v>
      </c>
      <c r="AU234" s="205" t="s">
        <v>79</v>
      </c>
      <c r="AV234" s="13" t="s">
        <v>79</v>
      </c>
      <c r="AW234" s="13" t="s">
        <v>31</v>
      </c>
      <c r="AX234" s="13" t="s">
        <v>69</v>
      </c>
      <c r="AY234" s="205" t="s">
        <v>140</v>
      </c>
    </row>
    <row r="235" spans="1:65" s="14" customFormat="1">
      <c r="B235" s="206"/>
      <c r="C235" s="207"/>
      <c r="D235" s="188" t="s">
        <v>156</v>
      </c>
      <c r="E235" s="208" t="s">
        <v>19</v>
      </c>
      <c r="F235" s="209" t="s">
        <v>158</v>
      </c>
      <c r="G235" s="207"/>
      <c r="H235" s="210">
        <v>1</v>
      </c>
      <c r="I235" s="211"/>
      <c r="J235" s="207"/>
      <c r="K235" s="207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156</v>
      </c>
      <c r="AU235" s="216" t="s">
        <v>79</v>
      </c>
      <c r="AV235" s="14" t="s">
        <v>150</v>
      </c>
      <c r="AW235" s="14" t="s">
        <v>31</v>
      </c>
      <c r="AX235" s="14" t="s">
        <v>69</v>
      </c>
      <c r="AY235" s="216" t="s">
        <v>140</v>
      </c>
    </row>
    <row r="236" spans="1:65" s="15" customFormat="1">
      <c r="B236" s="217"/>
      <c r="C236" s="218"/>
      <c r="D236" s="188" t="s">
        <v>156</v>
      </c>
      <c r="E236" s="219" t="s">
        <v>19</v>
      </c>
      <c r="F236" s="220" t="s">
        <v>171</v>
      </c>
      <c r="G236" s="218"/>
      <c r="H236" s="221">
        <v>3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156</v>
      </c>
      <c r="AU236" s="227" t="s">
        <v>79</v>
      </c>
      <c r="AV236" s="15" t="s">
        <v>149</v>
      </c>
      <c r="AW236" s="15" t="s">
        <v>31</v>
      </c>
      <c r="AX236" s="15" t="s">
        <v>77</v>
      </c>
      <c r="AY236" s="227" t="s">
        <v>140</v>
      </c>
    </row>
    <row r="237" spans="1:65" s="2" customFormat="1" ht="16.5" customHeight="1">
      <c r="A237" s="36"/>
      <c r="B237" s="37"/>
      <c r="C237" s="175" t="s">
        <v>377</v>
      </c>
      <c r="D237" s="175" t="s">
        <v>144</v>
      </c>
      <c r="E237" s="176" t="s">
        <v>832</v>
      </c>
      <c r="F237" s="177" t="s">
        <v>833</v>
      </c>
      <c r="G237" s="178" t="s">
        <v>802</v>
      </c>
      <c r="H237" s="179">
        <v>1</v>
      </c>
      <c r="I237" s="180"/>
      <c r="J237" s="181">
        <f>ROUND(I237*H237,2)</f>
        <v>0</v>
      </c>
      <c r="K237" s="177" t="s">
        <v>148</v>
      </c>
      <c r="L237" s="41"/>
      <c r="M237" s="182" t="s">
        <v>19</v>
      </c>
      <c r="N237" s="183" t="s">
        <v>40</v>
      </c>
      <c r="O237" s="66"/>
      <c r="P237" s="184">
        <f>O237*H237</f>
        <v>0</v>
      </c>
      <c r="Q237" s="184">
        <v>0</v>
      </c>
      <c r="R237" s="184">
        <f>Q237*H237</f>
        <v>0</v>
      </c>
      <c r="S237" s="184">
        <v>1.56E-3</v>
      </c>
      <c r="T237" s="185">
        <f>S237*H237</f>
        <v>1.56E-3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86" t="s">
        <v>204</v>
      </c>
      <c r="AT237" s="186" t="s">
        <v>144</v>
      </c>
      <c r="AU237" s="186" t="s">
        <v>79</v>
      </c>
      <c r="AY237" s="19" t="s">
        <v>140</v>
      </c>
      <c r="BE237" s="187">
        <f>IF(N237="základní",J237,0)</f>
        <v>0</v>
      </c>
      <c r="BF237" s="187">
        <f>IF(N237="snížená",J237,0)</f>
        <v>0</v>
      </c>
      <c r="BG237" s="187">
        <f>IF(N237="zákl. přenesená",J237,0)</f>
        <v>0</v>
      </c>
      <c r="BH237" s="187">
        <f>IF(N237="sníž. přenesená",J237,0)</f>
        <v>0</v>
      </c>
      <c r="BI237" s="187">
        <f>IF(N237="nulová",J237,0)</f>
        <v>0</v>
      </c>
      <c r="BJ237" s="19" t="s">
        <v>77</v>
      </c>
      <c r="BK237" s="187">
        <f>ROUND(I237*H237,2)</f>
        <v>0</v>
      </c>
      <c r="BL237" s="19" t="s">
        <v>204</v>
      </c>
      <c r="BM237" s="186" t="s">
        <v>834</v>
      </c>
    </row>
    <row r="238" spans="1:65" s="2" customFormat="1">
      <c r="A238" s="36"/>
      <c r="B238" s="37"/>
      <c r="C238" s="38"/>
      <c r="D238" s="188" t="s">
        <v>152</v>
      </c>
      <c r="E238" s="38"/>
      <c r="F238" s="189" t="s">
        <v>835</v>
      </c>
      <c r="G238" s="38"/>
      <c r="H238" s="38"/>
      <c r="I238" s="190"/>
      <c r="J238" s="38"/>
      <c r="K238" s="38"/>
      <c r="L238" s="41"/>
      <c r="M238" s="191"/>
      <c r="N238" s="192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152</v>
      </c>
      <c r="AU238" s="19" t="s">
        <v>79</v>
      </c>
    </row>
    <row r="239" spans="1:65" s="2" customFormat="1">
      <c r="A239" s="36"/>
      <c r="B239" s="37"/>
      <c r="C239" s="38"/>
      <c r="D239" s="193" t="s">
        <v>154</v>
      </c>
      <c r="E239" s="38"/>
      <c r="F239" s="194" t="s">
        <v>836</v>
      </c>
      <c r="G239" s="38"/>
      <c r="H239" s="38"/>
      <c r="I239" s="190"/>
      <c r="J239" s="38"/>
      <c r="K239" s="38"/>
      <c r="L239" s="41"/>
      <c r="M239" s="191"/>
      <c r="N239" s="192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154</v>
      </c>
      <c r="AU239" s="19" t="s">
        <v>79</v>
      </c>
    </row>
    <row r="240" spans="1:65" s="13" customFormat="1">
      <c r="B240" s="195"/>
      <c r="C240" s="196"/>
      <c r="D240" s="188" t="s">
        <v>156</v>
      </c>
      <c r="E240" s="197" t="s">
        <v>19</v>
      </c>
      <c r="F240" s="198" t="s">
        <v>77</v>
      </c>
      <c r="G240" s="196"/>
      <c r="H240" s="199">
        <v>1</v>
      </c>
      <c r="I240" s="200"/>
      <c r="J240" s="196"/>
      <c r="K240" s="196"/>
      <c r="L240" s="201"/>
      <c r="M240" s="202"/>
      <c r="N240" s="203"/>
      <c r="O240" s="203"/>
      <c r="P240" s="203"/>
      <c r="Q240" s="203"/>
      <c r="R240" s="203"/>
      <c r="S240" s="203"/>
      <c r="T240" s="204"/>
      <c r="AT240" s="205" t="s">
        <v>156</v>
      </c>
      <c r="AU240" s="205" t="s">
        <v>79</v>
      </c>
      <c r="AV240" s="13" t="s">
        <v>79</v>
      </c>
      <c r="AW240" s="13" t="s">
        <v>31</v>
      </c>
      <c r="AX240" s="13" t="s">
        <v>69</v>
      </c>
      <c r="AY240" s="205" t="s">
        <v>140</v>
      </c>
    </row>
    <row r="241" spans="1:65" s="14" customFormat="1">
      <c r="B241" s="206"/>
      <c r="C241" s="207"/>
      <c r="D241" s="188" t="s">
        <v>156</v>
      </c>
      <c r="E241" s="208" t="s">
        <v>19</v>
      </c>
      <c r="F241" s="209" t="s">
        <v>158</v>
      </c>
      <c r="G241" s="207"/>
      <c r="H241" s="210">
        <v>1</v>
      </c>
      <c r="I241" s="211"/>
      <c r="J241" s="207"/>
      <c r="K241" s="207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156</v>
      </c>
      <c r="AU241" s="216" t="s">
        <v>79</v>
      </c>
      <c r="AV241" s="14" t="s">
        <v>150</v>
      </c>
      <c r="AW241" s="14" t="s">
        <v>31</v>
      </c>
      <c r="AX241" s="14" t="s">
        <v>77</v>
      </c>
      <c r="AY241" s="216" t="s">
        <v>140</v>
      </c>
    </row>
    <row r="242" spans="1:65" s="2" customFormat="1" ht="16.5" customHeight="1">
      <c r="A242" s="36"/>
      <c r="B242" s="37"/>
      <c r="C242" s="175" t="s">
        <v>383</v>
      </c>
      <c r="D242" s="175" t="s">
        <v>144</v>
      </c>
      <c r="E242" s="176" t="s">
        <v>837</v>
      </c>
      <c r="F242" s="177" t="s">
        <v>838</v>
      </c>
      <c r="G242" s="178" t="s">
        <v>802</v>
      </c>
      <c r="H242" s="179">
        <v>1</v>
      </c>
      <c r="I242" s="180"/>
      <c r="J242" s="181">
        <f>ROUND(I242*H242,2)</f>
        <v>0</v>
      </c>
      <c r="K242" s="177" t="s">
        <v>578</v>
      </c>
      <c r="L242" s="41"/>
      <c r="M242" s="182" t="s">
        <v>19</v>
      </c>
      <c r="N242" s="183" t="s">
        <v>40</v>
      </c>
      <c r="O242" s="66"/>
      <c r="P242" s="184">
        <f>O242*H242</f>
        <v>0</v>
      </c>
      <c r="Q242" s="184">
        <v>1.8400000000000001E-3</v>
      </c>
      <c r="R242" s="184">
        <f>Q242*H242</f>
        <v>1.8400000000000001E-3</v>
      </c>
      <c r="S242" s="184">
        <v>0</v>
      </c>
      <c r="T242" s="185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6" t="s">
        <v>204</v>
      </c>
      <c r="AT242" s="186" t="s">
        <v>144</v>
      </c>
      <c r="AU242" s="186" t="s">
        <v>79</v>
      </c>
      <c r="AY242" s="19" t="s">
        <v>140</v>
      </c>
      <c r="BE242" s="187">
        <f>IF(N242="základní",J242,0)</f>
        <v>0</v>
      </c>
      <c r="BF242" s="187">
        <f>IF(N242="snížená",J242,0)</f>
        <v>0</v>
      </c>
      <c r="BG242" s="187">
        <f>IF(N242="zákl. přenesená",J242,0)</f>
        <v>0</v>
      </c>
      <c r="BH242" s="187">
        <f>IF(N242="sníž. přenesená",J242,0)</f>
        <v>0</v>
      </c>
      <c r="BI242" s="187">
        <f>IF(N242="nulová",J242,0)</f>
        <v>0</v>
      </c>
      <c r="BJ242" s="19" t="s">
        <v>77</v>
      </c>
      <c r="BK242" s="187">
        <f>ROUND(I242*H242,2)</f>
        <v>0</v>
      </c>
      <c r="BL242" s="19" t="s">
        <v>204</v>
      </c>
      <c r="BM242" s="186" t="s">
        <v>839</v>
      </c>
    </row>
    <row r="243" spans="1:65" s="2" customFormat="1">
      <c r="A243" s="36"/>
      <c r="B243" s="37"/>
      <c r="C243" s="38"/>
      <c r="D243" s="188" t="s">
        <v>152</v>
      </c>
      <c r="E243" s="38"/>
      <c r="F243" s="189" t="s">
        <v>838</v>
      </c>
      <c r="G243" s="38"/>
      <c r="H243" s="38"/>
      <c r="I243" s="190"/>
      <c r="J243" s="38"/>
      <c r="K243" s="38"/>
      <c r="L243" s="41"/>
      <c r="M243" s="191"/>
      <c r="N243" s="192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152</v>
      </c>
      <c r="AU243" s="19" t="s">
        <v>79</v>
      </c>
    </row>
    <row r="244" spans="1:65" s="13" customFormat="1">
      <c r="B244" s="195"/>
      <c r="C244" s="196"/>
      <c r="D244" s="188" t="s">
        <v>156</v>
      </c>
      <c r="E244" s="197" t="s">
        <v>19</v>
      </c>
      <c r="F244" s="198" t="s">
        <v>77</v>
      </c>
      <c r="G244" s="196"/>
      <c r="H244" s="199">
        <v>1</v>
      </c>
      <c r="I244" s="200"/>
      <c r="J244" s="196"/>
      <c r="K244" s="196"/>
      <c r="L244" s="201"/>
      <c r="M244" s="202"/>
      <c r="N244" s="203"/>
      <c r="O244" s="203"/>
      <c r="P244" s="203"/>
      <c r="Q244" s="203"/>
      <c r="R244" s="203"/>
      <c r="S244" s="203"/>
      <c r="T244" s="204"/>
      <c r="AT244" s="205" t="s">
        <v>156</v>
      </c>
      <c r="AU244" s="205" t="s">
        <v>79</v>
      </c>
      <c r="AV244" s="13" t="s">
        <v>79</v>
      </c>
      <c r="AW244" s="13" t="s">
        <v>31</v>
      </c>
      <c r="AX244" s="13" t="s">
        <v>69</v>
      </c>
      <c r="AY244" s="205" t="s">
        <v>140</v>
      </c>
    </row>
    <row r="245" spans="1:65" s="14" customFormat="1">
      <c r="B245" s="206"/>
      <c r="C245" s="207"/>
      <c r="D245" s="188" t="s">
        <v>156</v>
      </c>
      <c r="E245" s="208" t="s">
        <v>19</v>
      </c>
      <c r="F245" s="209" t="s">
        <v>158</v>
      </c>
      <c r="G245" s="207"/>
      <c r="H245" s="210">
        <v>1</v>
      </c>
      <c r="I245" s="211"/>
      <c r="J245" s="207"/>
      <c r="K245" s="207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156</v>
      </c>
      <c r="AU245" s="216" t="s">
        <v>79</v>
      </c>
      <c r="AV245" s="14" t="s">
        <v>150</v>
      </c>
      <c r="AW245" s="14" t="s">
        <v>31</v>
      </c>
      <c r="AX245" s="14" t="s">
        <v>77</v>
      </c>
      <c r="AY245" s="216" t="s">
        <v>140</v>
      </c>
    </row>
    <row r="246" spans="1:65" s="2" customFormat="1" ht="16.5" customHeight="1">
      <c r="A246" s="36"/>
      <c r="B246" s="37"/>
      <c r="C246" s="175" t="s">
        <v>389</v>
      </c>
      <c r="D246" s="175" t="s">
        <v>144</v>
      </c>
      <c r="E246" s="176" t="s">
        <v>840</v>
      </c>
      <c r="F246" s="177" t="s">
        <v>841</v>
      </c>
      <c r="G246" s="178" t="s">
        <v>546</v>
      </c>
      <c r="H246" s="179">
        <v>1</v>
      </c>
      <c r="I246" s="180"/>
      <c r="J246" s="181">
        <f>ROUND(I246*H246,2)</f>
        <v>0</v>
      </c>
      <c r="K246" s="177" t="s">
        <v>148</v>
      </c>
      <c r="L246" s="41"/>
      <c r="M246" s="182" t="s">
        <v>19</v>
      </c>
      <c r="N246" s="183" t="s">
        <v>40</v>
      </c>
      <c r="O246" s="66"/>
      <c r="P246" s="184">
        <f>O246*H246</f>
        <v>0</v>
      </c>
      <c r="Q246" s="184">
        <v>2.4000000000000001E-4</v>
      </c>
      <c r="R246" s="184">
        <f>Q246*H246</f>
        <v>2.4000000000000001E-4</v>
      </c>
      <c r="S246" s="184">
        <v>0</v>
      </c>
      <c r="T246" s="185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6" t="s">
        <v>204</v>
      </c>
      <c r="AT246" s="186" t="s">
        <v>144</v>
      </c>
      <c r="AU246" s="186" t="s">
        <v>79</v>
      </c>
      <c r="AY246" s="19" t="s">
        <v>140</v>
      </c>
      <c r="BE246" s="187">
        <f>IF(N246="základní",J246,0)</f>
        <v>0</v>
      </c>
      <c r="BF246" s="187">
        <f>IF(N246="snížená",J246,0)</f>
        <v>0</v>
      </c>
      <c r="BG246" s="187">
        <f>IF(N246="zákl. přenesená",J246,0)</f>
        <v>0</v>
      </c>
      <c r="BH246" s="187">
        <f>IF(N246="sníž. přenesená",J246,0)</f>
        <v>0</v>
      </c>
      <c r="BI246" s="187">
        <f>IF(N246="nulová",J246,0)</f>
        <v>0</v>
      </c>
      <c r="BJ246" s="19" t="s">
        <v>77</v>
      </c>
      <c r="BK246" s="187">
        <f>ROUND(I246*H246,2)</f>
        <v>0</v>
      </c>
      <c r="BL246" s="19" t="s">
        <v>204</v>
      </c>
      <c r="BM246" s="186" t="s">
        <v>842</v>
      </c>
    </row>
    <row r="247" spans="1:65" s="2" customFormat="1">
      <c r="A247" s="36"/>
      <c r="B247" s="37"/>
      <c r="C247" s="38"/>
      <c r="D247" s="188" t="s">
        <v>152</v>
      </c>
      <c r="E247" s="38"/>
      <c r="F247" s="189" t="s">
        <v>843</v>
      </c>
      <c r="G247" s="38"/>
      <c r="H247" s="38"/>
      <c r="I247" s="190"/>
      <c r="J247" s="38"/>
      <c r="K247" s="38"/>
      <c r="L247" s="41"/>
      <c r="M247" s="191"/>
      <c r="N247" s="192"/>
      <c r="O247" s="66"/>
      <c r="P247" s="66"/>
      <c r="Q247" s="66"/>
      <c r="R247" s="66"/>
      <c r="S247" s="66"/>
      <c r="T247" s="67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9" t="s">
        <v>152</v>
      </c>
      <c r="AU247" s="19" t="s">
        <v>79</v>
      </c>
    </row>
    <row r="248" spans="1:65" s="2" customFormat="1">
      <c r="A248" s="36"/>
      <c r="B248" s="37"/>
      <c r="C248" s="38"/>
      <c r="D248" s="193" t="s">
        <v>154</v>
      </c>
      <c r="E248" s="38"/>
      <c r="F248" s="194" t="s">
        <v>844</v>
      </c>
      <c r="G248" s="38"/>
      <c r="H248" s="38"/>
      <c r="I248" s="190"/>
      <c r="J248" s="38"/>
      <c r="K248" s="38"/>
      <c r="L248" s="41"/>
      <c r="M248" s="191"/>
      <c r="N248" s="192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154</v>
      </c>
      <c r="AU248" s="19" t="s">
        <v>79</v>
      </c>
    </row>
    <row r="249" spans="1:65" s="13" customFormat="1">
      <c r="B249" s="195"/>
      <c r="C249" s="196"/>
      <c r="D249" s="188" t="s">
        <v>156</v>
      </c>
      <c r="E249" s="197" t="s">
        <v>19</v>
      </c>
      <c r="F249" s="198" t="s">
        <v>77</v>
      </c>
      <c r="G249" s="196"/>
      <c r="H249" s="199">
        <v>1</v>
      </c>
      <c r="I249" s="200"/>
      <c r="J249" s="196"/>
      <c r="K249" s="196"/>
      <c r="L249" s="201"/>
      <c r="M249" s="202"/>
      <c r="N249" s="203"/>
      <c r="O249" s="203"/>
      <c r="P249" s="203"/>
      <c r="Q249" s="203"/>
      <c r="R249" s="203"/>
      <c r="S249" s="203"/>
      <c r="T249" s="204"/>
      <c r="AT249" s="205" t="s">
        <v>156</v>
      </c>
      <c r="AU249" s="205" t="s">
        <v>79</v>
      </c>
      <c r="AV249" s="13" t="s">
        <v>79</v>
      </c>
      <c r="AW249" s="13" t="s">
        <v>31</v>
      </c>
      <c r="AX249" s="13" t="s">
        <v>69</v>
      </c>
      <c r="AY249" s="205" t="s">
        <v>140</v>
      </c>
    </row>
    <row r="250" spans="1:65" s="14" customFormat="1">
      <c r="B250" s="206"/>
      <c r="C250" s="207"/>
      <c r="D250" s="188" t="s">
        <v>156</v>
      </c>
      <c r="E250" s="208" t="s">
        <v>19</v>
      </c>
      <c r="F250" s="209" t="s">
        <v>158</v>
      </c>
      <c r="G250" s="207"/>
      <c r="H250" s="210">
        <v>1</v>
      </c>
      <c r="I250" s="211"/>
      <c r="J250" s="207"/>
      <c r="K250" s="207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156</v>
      </c>
      <c r="AU250" s="216" t="s">
        <v>79</v>
      </c>
      <c r="AV250" s="14" t="s">
        <v>150</v>
      </c>
      <c r="AW250" s="14" t="s">
        <v>31</v>
      </c>
      <c r="AX250" s="14" t="s">
        <v>77</v>
      </c>
      <c r="AY250" s="216" t="s">
        <v>140</v>
      </c>
    </row>
    <row r="251" spans="1:65" s="2" customFormat="1" ht="16.5" customHeight="1">
      <c r="A251" s="36"/>
      <c r="B251" s="37"/>
      <c r="C251" s="175" t="s">
        <v>397</v>
      </c>
      <c r="D251" s="175" t="s">
        <v>144</v>
      </c>
      <c r="E251" s="176" t="s">
        <v>845</v>
      </c>
      <c r="F251" s="177" t="s">
        <v>846</v>
      </c>
      <c r="G251" s="178" t="s">
        <v>546</v>
      </c>
      <c r="H251" s="179">
        <v>4</v>
      </c>
      <c r="I251" s="180"/>
      <c r="J251" s="181">
        <f>ROUND(I251*H251,2)</f>
        <v>0</v>
      </c>
      <c r="K251" s="177" t="s">
        <v>578</v>
      </c>
      <c r="L251" s="41"/>
      <c r="M251" s="182" t="s">
        <v>19</v>
      </c>
      <c r="N251" s="183" t="s">
        <v>40</v>
      </c>
      <c r="O251" s="66"/>
      <c r="P251" s="184">
        <f>O251*H251</f>
        <v>0</v>
      </c>
      <c r="Q251" s="184">
        <v>0</v>
      </c>
      <c r="R251" s="184">
        <f>Q251*H251</f>
        <v>0</v>
      </c>
      <c r="S251" s="184">
        <v>0</v>
      </c>
      <c r="T251" s="185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86" t="s">
        <v>204</v>
      </c>
      <c r="AT251" s="186" t="s">
        <v>144</v>
      </c>
      <c r="AU251" s="186" t="s">
        <v>79</v>
      </c>
      <c r="AY251" s="19" t="s">
        <v>140</v>
      </c>
      <c r="BE251" s="187">
        <f>IF(N251="základní",J251,0)</f>
        <v>0</v>
      </c>
      <c r="BF251" s="187">
        <f>IF(N251="snížená",J251,0)</f>
        <v>0</v>
      </c>
      <c r="BG251" s="187">
        <f>IF(N251="zákl. přenesená",J251,0)</f>
        <v>0</v>
      </c>
      <c r="BH251" s="187">
        <f>IF(N251="sníž. přenesená",J251,0)</f>
        <v>0</v>
      </c>
      <c r="BI251" s="187">
        <f>IF(N251="nulová",J251,0)</f>
        <v>0</v>
      </c>
      <c r="BJ251" s="19" t="s">
        <v>77</v>
      </c>
      <c r="BK251" s="187">
        <f>ROUND(I251*H251,2)</f>
        <v>0</v>
      </c>
      <c r="BL251" s="19" t="s">
        <v>204</v>
      </c>
      <c r="BM251" s="186" t="s">
        <v>847</v>
      </c>
    </row>
    <row r="252" spans="1:65" s="2" customFormat="1">
      <c r="A252" s="36"/>
      <c r="B252" s="37"/>
      <c r="C252" s="38"/>
      <c r="D252" s="188" t="s">
        <v>152</v>
      </c>
      <c r="E252" s="38"/>
      <c r="F252" s="189" t="s">
        <v>846</v>
      </c>
      <c r="G252" s="38"/>
      <c r="H252" s="38"/>
      <c r="I252" s="190"/>
      <c r="J252" s="38"/>
      <c r="K252" s="38"/>
      <c r="L252" s="41"/>
      <c r="M252" s="191"/>
      <c r="N252" s="192"/>
      <c r="O252" s="66"/>
      <c r="P252" s="66"/>
      <c r="Q252" s="66"/>
      <c r="R252" s="66"/>
      <c r="S252" s="66"/>
      <c r="T252" s="67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9" t="s">
        <v>152</v>
      </c>
      <c r="AU252" s="19" t="s">
        <v>79</v>
      </c>
    </row>
    <row r="253" spans="1:65" s="13" customFormat="1">
      <c r="B253" s="195"/>
      <c r="C253" s="196"/>
      <c r="D253" s="188" t="s">
        <v>156</v>
      </c>
      <c r="E253" s="197" t="s">
        <v>19</v>
      </c>
      <c r="F253" s="198" t="s">
        <v>848</v>
      </c>
      <c r="G253" s="196"/>
      <c r="H253" s="199">
        <v>4</v>
      </c>
      <c r="I253" s="200"/>
      <c r="J253" s="196"/>
      <c r="K253" s="196"/>
      <c r="L253" s="201"/>
      <c r="M253" s="202"/>
      <c r="N253" s="203"/>
      <c r="O253" s="203"/>
      <c r="P253" s="203"/>
      <c r="Q253" s="203"/>
      <c r="R253" s="203"/>
      <c r="S253" s="203"/>
      <c r="T253" s="204"/>
      <c r="AT253" s="205" t="s">
        <v>156</v>
      </c>
      <c r="AU253" s="205" t="s">
        <v>79</v>
      </c>
      <c r="AV253" s="13" t="s">
        <v>79</v>
      </c>
      <c r="AW253" s="13" t="s">
        <v>31</v>
      </c>
      <c r="AX253" s="13" t="s">
        <v>69</v>
      </c>
      <c r="AY253" s="205" t="s">
        <v>140</v>
      </c>
    </row>
    <row r="254" spans="1:65" s="14" customFormat="1">
      <c r="B254" s="206"/>
      <c r="C254" s="207"/>
      <c r="D254" s="188" t="s">
        <v>156</v>
      </c>
      <c r="E254" s="208" t="s">
        <v>19</v>
      </c>
      <c r="F254" s="209" t="s">
        <v>158</v>
      </c>
      <c r="G254" s="207"/>
      <c r="H254" s="210">
        <v>4</v>
      </c>
      <c r="I254" s="211"/>
      <c r="J254" s="207"/>
      <c r="K254" s="207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156</v>
      </c>
      <c r="AU254" s="216" t="s">
        <v>79</v>
      </c>
      <c r="AV254" s="14" t="s">
        <v>150</v>
      </c>
      <c r="AW254" s="14" t="s">
        <v>31</v>
      </c>
      <c r="AX254" s="14" t="s">
        <v>77</v>
      </c>
      <c r="AY254" s="216" t="s">
        <v>140</v>
      </c>
    </row>
    <row r="255" spans="1:65" s="2" customFormat="1" ht="16.5" customHeight="1">
      <c r="A255" s="36"/>
      <c r="B255" s="37"/>
      <c r="C255" s="238" t="s">
        <v>405</v>
      </c>
      <c r="D255" s="238" t="s">
        <v>264</v>
      </c>
      <c r="E255" s="239" t="s">
        <v>849</v>
      </c>
      <c r="F255" s="240" t="s">
        <v>850</v>
      </c>
      <c r="G255" s="241" t="s">
        <v>546</v>
      </c>
      <c r="H255" s="242">
        <v>1</v>
      </c>
      <c r="I255" s="243"/>
      <c r="J255" s="244">
        <f>ROUND(I255*H255,2)</f>
        <v>0</v>
      </c>
      <c r="K255" s="240" t="s">
        <v>578</v>
      </c>
      <c r="L255" s="245"/>
      <c r="M255" s="246" t="s">
        <v>19</v>
      </c>
      <c r="N255" s="247" t="s">
        <v>40</v>
      </c>
      <c r="O255" s="66"/>
      <c r="P255" s="184">
        <f>O255*H255</f>
        <v>0</v>
      </c>
      <c r="Q255" s="184">
        <v>5.0000000000000001E-4</v>
      </c>
      <c r="R255" s="184">
        <f>Q255*H255</f>
        <v>5.0000000000000001E-4</v>
      </c>
      <c r="S255" s="184">
        <v>0</v>
      </c>
      <c r="T255" s="185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6" t="s">
        <v>383</v>
      </c>
      <c r="AT255" s="186" t="s">
        <v>264</v>
      </c>
      <c r="AU255" s="186" t="s">
        <v>79</v>
      </c>
      <c r="AY255" s="19" t="s">
        <v>140</v>
      </c>
      <c r="BE255" s="187">
        <f>IF(N255="základní",J255,0)</f>
        <v>0</v>
      </c>
      <c r="BF255" s="187">
        <f>IF(N255="snížená",J255,0)</f>
        <v>0</v>
      </c>
      <c r="BG255" s="187">
        <f>IF(N255="zákl. přenesená",J255,0)</f>
        <v>0</v>
      </c>
      <c r="BH255" s="187">
        <f>IF(N255="sníž. přenesená",J255,0)</f>
        <v>0</v>
      </c>
      <c r="BI255" s="187">
        <f>IF(N255="nulová",J255,0)</f>
        <v>0</v>
      </c>
      <c r="BJ255" s="19" t="s">
        <v>77</v>
      </c>
      <c r="BK255" s="187">
        <f>ROUND(I255*H255,2)</f>
        <v>0</v>
      </c>
      <c r="BL255" s="19" t="s">
        <v>204</v>
      </c>
      <c r="BM255" s="186" t="s">
        <v>851</v>
      </c>
    </row>
    <row r="256" spans="1:65" s="2" customFormat="1">
      <c r="A256" s="36"/>
      <c r="B256" s="37"/>
      <c r="C256" s="38"/>
      <c r="D256" s="188" t="s">
        <v>152</v>
      </c>
      <c r="E256" s="38"/>
      <c r="F256" s="189" t="s">
        <v>850</v>
      </c>
      <c r="G256" s="38"/>
      <c r="H256" s="38"/>
      <c r="I256" s="190"/>
      <c r="J256" s="38"/>
      <c r="K256" s="38"/>
      <c r="L256" s="41"/>
      <c r="M256" s="191"/>
      <c r="N256" s="192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152</v>
      </c>
      <c r="AU256" s="19" t="s">
        <v>79</v>
      </c>
    </row>
    <row r="257" spans="1:65" s="13" customFormat="1">
      <c r="B257" s="195"/>
      <c r="C257" s="196"/>
      <c r="D257" s="188" t="s">
        <v>156</v>
      </c>
      <c r="E257" s="197" t="s">
        <v>19</v>
      </c>
      <c r="F257" s="198" t="s">
        <v>77</v>
      </c>
      <c r="G257" s="196"/>
      <c r="H257" s="199">
        <v>1</v>
      </c>
      <c r="I257" s="200"/>
      <c r="J257" s="196"/>
      <c r="K257" s="196"/>
      <c r="L257" s="201"/>
      <c r="M257" s="202"/>
      <c r="N257" s="203"/>
      <c r="O257" s="203"/>
      <c r="P257" s="203"/>
      <c r="Q257" s="203"/>
      <c r="R257" s="203"/>
      <c r="S257" s="203"/>
      <c r="T257" s="204"/>
      <c r="AT257" s="205" t="s">
        <v>156</v>
      </c>
      <c r="AU257" s="205" t="s">
        <v>79</v>
      </c>
      <c r="AV257" s="13" t="s">
        <v>79</v>
      </c>
      <c r="AW257" s="13" t="s">
        <v>31</v>
      </c>
      <c r="AX257" s="13" t="s">
        <v>77</v>
      </c>
      <c r="AY257" s="205" t="s">
        <v>140</v>
      </c>
    </row>
    <row r="258" spans="1:65" s="2" customFormat="1" ht="16.5" customHeight="1">
      <c r="A258" s="36"/>
      <c r="B258" s="37"/>
      <c r="C258" s="238" t="s">
        <v>415</v>
      </c>
      <c r="D258" s="238" t="s">
        <v>264</v>
      </c>
      <c r="E258" s="239" t="s">
        <v>852</v>
      </c>
      <c r="F258" s="240" t="s">
        <v>853</v>
      </c>
      <c r="G258" s="241" t="s">
        <v>546</v>
      </c>
      <c r="H258" s="242">
        <v>1</v>
      </c>
      <c r="I258" s="243"/>
      <c r="J258" s="244">
        <f>ROUND(I258*H258,2)</f>
        <v>0</v>
      </c>
      <c r="K258" s="240" t="s">
        <v>148</v>
      </c>
      <c r="L258" s="245"/>
      <c r="M258" s="246" t="s">
        <v>19</v>
      </c>
      <c r="N258" s="247" t="s">
        <v>40</v>
      </c>
      <c r="O258" s="66"/>
      <c r="P258" s="184">
        <f>O258*H258</f>
        <v>0</v>
      </c>
      <c r="Q258" s="184">
        <v>1E-3</v>
      </c>
      <c r="R258" s="184">
        <f>Q258*H258</f>
        <v>1E-3</v>
      </c>
      <c r="S258" s="184">
        <v>0</v>
      </c>
      <c r="T258" s="185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6" t="s">
        <v>383</v>
      </c>
      <c r="AT258" s="186" t="s">
        <v>264</v>
      </c>
      <c r="AU258" s="186" t="s">
        <v>79</v>
      </c>
      <c r="AY258" s="19" t="s">
        <v>140</v>
      </c>
      <c r="BE258" s="187">
        <f>IF(N258="základní",J258,0)</f>
        <v>0</v>
      </c>
      <c r="BF258" s="187">
        <f>IF(N258="snížená",J258,0)</f>
        <v>0</v>
      </c>
      <c r="BG258" s="187">
        <f>IF(N258="zákl. přenesená",J258,0)</f>
        <v>0</v>
      </c>
      <c r="BH258" s="187">
        <f>IF(N258="sníž. přenesená",J258,0)</f>
        <v>0</v>
      </c>
      <c r="BI258" s="187">
        <f>IF(N258="nulová",J258,0)</f>
        <v>0</v>
      </c>
      <c r="BJ258" s="19" t="s">
        <v>77</v>
      </c>
      <c r="BK258" s="187">
        <f>ROUND(I258*H258,2)</f>
        <v>0</v>
      </c>
      <c r="BL258" s="19" t="s">
        <v>204</v>
      </c>
      <c r="BM258" s="186" t="s">
        <v>854</v>
      </c>
    </row>
    <row r="259" spans="1:65" s="2" customFormat="1">
      <c r="A259" s="36"/>
      <c r="B259" s="37"/>
      <c r="C259" s="38"/>
      <c r="D259" s="188" t="s">
        <v>152</v>
      </c>
      <c r="E259" s="38"/>
      <c r="F259" s="189" t="s">
        <v>853</v>
      </c>
      <c r="G259" s="38"/>
      <c r="H259" s="38"/>
      <c r="I259" s="190"/>
      <c r="J259" s="38"/>
      <c r="K259" s="38"/>
      <c r="L259" s="41"/>
      <c r="M259" s="191"/>
      <c r="N259" s="192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152</v>
      </c>
      <c r="AU259" s="19" t="s">
        <v>79</v>
      </c>
    </row>
    <row r="260" spans="1:65" s="13" customFormat="1">
      <c r="B260" s="195"/>
      <c r="C260" s="196"/>
      <c r="D260" s="188" t="s">
        <v>156</v>
      </c>
      <c r="E260" s="197" t="s">
        <v>19</v>
      </c>
      <c r="F260" s="198" t="s">
        <v>77</v>
      </c>
      <c r="G260" s="196"/>
      <c r="H260" s="199">
        <v>1</v>
      </c>
      <c r="I260" s="200"/>
      <c r="J260" s="196"/>
      <c r="K260" s="196"/>
      <c r="L260" s="201"/>
      <c r="M260" s="202"/>
      <c r="N260" s="203"/>
      <c r="O260" s="203"/>
      <c r="P260" s="203"/>
      <c r="Q260" s="203"/>
      <c r="R260" s="203"/>
      <c r="S260" s="203"/>
      <c r="T260" s="204"/>
      <c r="AT260" s="205" t="s">
        <v>156</v>
      </c>
      <c r="AU260" s="205" t="s">
        <v>79</v>
      </c>
      <c r="AV260" s="13" t="s">
        <v>79</v>
      </c>
      <c r="AW260" s="13" t="s">
        <v>31</v>
      </c>
      <c r="AX260" s="13" t="s">
        <v>77</v>
      </c>
      <c r="AY260" s="205" t="s">
        <v>140</v>
      </c>
    </row>
    <row r="261" spans="1:65" s="2" customFormat="1" ht="21.75" customHeight="1">
      <c r="A261" s="36"/>
      <c r="B261" s="37"/>
      <c r="C261" s="238" t="s">
        <v>421</v>
      </c>
      <c r="D261" s="238" t="s">
        <v>264</v>
      </c>
      <c r="E261" s="239" t="s">
        <v>855</v>
      </c>
      <c r="F261" s="240" t="s">
        <v>856</v>
      </c>
      <c r="G261" s="241" t="s">
        <v>546</v>
      </c>
      <c r="H261" s="242">
        <v>1</v>
      </c>
      <c r="I261" s="243"/>
      <c r="J261" s="244">
        <f>ROUND(I261*H261,2)</f>
        <v>0</v>
      </c>
      <c r="K261" s="240" t="s">
        <v>148</v>
      </c>
      <c r="L261" s="245"/>
      <c r="M261" s="246" t="s">
        <v>19</v>
      </c>
      <c r="N261" s="247" t="s">
        <v>40</v>
      </c>
      <c r="O261" s="66"/>
      <c r="P261" s="184">
        <f>O261*H261</f>
        <v>0</v>
      </c>
      <c r="Q261" s="184">
        <v>5.0000000000000001E-4</v>
      </c>
      <c r="R261" s="184">
        <f>Q261*H261</f>
        <v>5.0000000000000001E-4</v>
      </c>
      <c r="S261" s="184">
        <v>0</v>
      </c>
      <c r="T261" s="185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6" t="s">
        <v>383</v>
      </c>
      <c r="AT261" s="186" t="s">
        <v>264</v>
      </c>
      <c r="AU261" s="186" t="s">
        <v>79</v>
      </c>
      <c r="AY261" s="19" t="s">
        <v>140</v>
      </c>
      <c r="BE261" s="187">
        <f>IF(N261="základní",J261,0)</f>
        <v>0</v>
      </c>
      <c r="BF261" s="187">
        <f>IF(N261="snížená",J261,0)</f>
        <v>0</v>
      </c>
      <c r="BG261" s="187">
        <f>IF(N261="zákl. přenesená",J261,0)</f>
        <v>0</v>
      </c>
      <c r="BH261" s="187">
        <f>IF(N261="sníž. přenesená",J261,0)</f>
        <v>0</v>
      </c>
      <c r="BI261" s="187">
        <f>IF(N261="nulová",J261,0)</f>
        <v>0</v>
      </c>
      <c r="BJ261" s="19" t="s">
        <v>77</v>
      </c>
      <c r="BK261" s="187">
        <f>ROUND(I261*H261,2)</f>
        <v>0</v>
      </c>
      <c r="BL261" s="19" t="s">
        <v>204</v>
      </c>
      <c r="BM261" s="186" t="s">
        <v>857</v>
      </c>
    </row>
    <row r="262" spans="1:65" s="2" customFormat="1">
      <c r="A262" s="36"/>
      <c r="B262" s="37"/>
      <c r="C262" s="38"/>
      <c r="D262" s="188" t="s">
        <v>152</v>
      </c>
      <c r="E262" s="38"/>
      <c r="F262" s="189" t="s">
        <v>856</v>
      </c>
      <c r="G262" s="38"/>
      <c r="H262" s="38"/>
      <c r="I262" s="190"/>
      <c r="J262" s="38"/>
      <c r="K262" s="38"/>
      <c r="L262" s="41"/>
      <c r="M262" s="191"/>
      <c r="N262" s="192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152</v>
      </c>
      <c r="AU262" s="19" t="s">
        <v>79</v>
      </c>
    </row>
    <row r="263" spans="1:65" s="13" customFormat="1">
      <c r="B263" s="195"/>
      <c r="C263" s="196"/>
      <c r="D263" s="188" t="s">
        <v>156</v>
      </c>
      <c r="E263" s="197" t="s">
        <v>19</v>
      </c>
      <c r="F263" s="198" t="s">
        <v>77</v>
      </c>
      <c r="G263" s="196"/>
      <c r="H263" s="199">
        <v>1</v>
      </c>
      <c r="I263" s="200"/>
      <c r="J263" s="196"/>
      <c r="K263" s="196"/>
      <c r="L263" s="201"/>
      <c r="M263" s="202"/>
      <c r="N263" s="203"/>
      <c r="O263" s="203"/>
      <c r="P263" s="203"/>
      <c r="Q263" s="203"/>
      <c r="R263" s="203"/>
      <c r="S263" s="203"/>
      <c r="T263" s="204"/>
      <c r="AT263" s="205" t="s">
        <v>156</v>
      </c>
      <c r="AU263" s="205" t="s">
        <v>79</v>
      </c>
      <c r="AV263" s="13" t="s">
        <v>79</v>
      </c>
      <c r="AW263" s="13" t="s">
        <v>31</v>
      </c>
      <c r="AX263" s="13" t="s">
        <v>77</v>
      </c>
      <c r="AY263" s="205" t="s">
        <v>140</v>
      </c>
    </row>
    <row r="264" spans="1:65" s="2" customFormat="1" ht="16.5" customHeight="1">
      <c r="A264" s="36"/>
      <c r="B264" s="37"/>
      <c r="C264" s="238" t="s">
        <v>428</v>
      </c>
      <c r="D264" s="238" t="s">
        <v>264</v>
      </c>
      <c r="E264" s="239" t="s">
        <v>858</v>
      </c>
      <c r="F264" s="240" t="s">
        <v>859</v>
      </c>
      <c r="G264" s="241" t="s">
        <v>860</v>
      </c>
      <c r="H264" s="242">
        <v>1</v>
      </c>
      <c r="I264" s="243"/>
      <c r="J264" s="244">
        <f>ROUND(I264*H264,2)</f>
        <v>0</v>
      </c>
      <c r="K264" s="240" t="s">
        <v>578</v>
      </c>
      <c r="L264" s="245"/>
      <c r="M264" s="246" t="s">
        <v>19</v>
      </c>
      <c r="N264" s="247" t="s">
        <v>40</v>
      </c>
      <c r="O264" s="66"/>
      <c r="P264" s="184">
        <f>O264*H264</f>
        <v>0</v>
      </c>
      <c r="Q264" s="184">
        <v>5.0000000000000001E-4</v>
      </c>
      <c r="R264" s="184">
        <f>Q264*H264</f>
        <v>5.0000000000000001E-4</v>
      </c>
      <c r="S264" s="184">
        <v>0</v>
      </c>
      <c r="T264" s="185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86" t="s">
        <v>383</v>
      </c>
      <c r="AT264" s="186" t="s">
        <v>264</v>
      </c>
      <c r="AU264" s="186" t="s">
        <v>79</v>
      </c>
      <c r="AY264" s="19" t="s">
        <v>140</v>
      </c>
      <c r="BE264" s="187">
        <f>IF(N264="základní",J264,0)</f>
        <v>0</v>
      </c>
      <c r="BF264" s="187">
        <f>IF(N264="snížená",J264,0)</f>
        <v>0</v>
      </c>
      <c r="BG264" s="187">
        <f>IF(N264="zákl. přenesená",J264,0)</f>
        <v>0</v>
      </c>
      <c r="BH264" s="187">
        <f>IF(N264="sníž. přenesená",J264,0)</f>
        <v>0</v>
      </c>
      <c r="BI264" s="187">
        <f>IF(N264="nulová",J264,0)</f>
        <v>0</v>
      </c>
      <c r="BJ264" s="19" t="s">
        <v>77</v>
      </c>
      <c r="BK264" s="187">
        <f>ROUND(I264*H264,2)</f>
        <v>0</v>
      </c>
      <c r="BL264" s="19" t="s">
        <v>204</v>
      </c>
      <c r="BM264" s="186" t="s">
        <v>861</v>
      </c>
    </row>
    <row r="265" spans="1:65" s="2" customFormat="1">
      <c r="A265" s="36"/>
      <c r="B265" s="37"/>
      <c r="C265" s="38"/>
      <c r="D265" s="188" t="s">
        <v>152</v>
      </c>
      <c r="E265" s="38"/>
      <c r="F265" s="189" t="s">
        <v>859</v>
      </c>
      <c r="G265" s="38"/>
      <c r="H265" s="38"/>
      <c r="I265" s="190"/>
      <c r="J265" s="38"/>
      <c r="K265" s="38"/>
      <c r="L265" s="41"/>
      <c r="M265" s="191"/>
      <c r="N265" s="192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152</v>
      </c>
      <c r="AU265" s="19" t="s">
        <v>79</v>
      </c>
    </row>
    <row r="266" spans="1:65" s="13" customFormat="1">
      <c r="B266" s="195"/>
      <c r="C266" s="196"/>
      <c r="D266" s="188" t="s">
        <v>156</v>
      </c>
      <c r="E266" s="197" t="s">
        <v>19</v>
      </c>
      <c r="F266" s="198" t="s">
        <v>77</v>
      </c>
      <c r="G266" s="196"/>
      <c r="H266" s="199">
        <v>1</v>
      </c>
      <c r="I266" s="200"/>
      <c r="J266" s="196"/>
      <c r="K266" s="196"/>
      <c r="L266" s="201"/>
      <c r="M266" s="202"/>
      <c r="N266" s="203"/>
      <c r="O266" s="203"/>
      <c r="P266" s="203"/>
      <c r="Q266" s="203"/>
      <c r="R266" s="203"/>
      <c r="S266" s="203"/>
      <c r="T266" s="204"/>
      <c r="AT266" s="205" t="s">
        <v>156</v>
      </c>
      <c r="AU266" s="205" t="s">
        <v>79</v>
      </c>
      <c r="AV266" s="13" t="s">
        <v>79</v>
      </c>
      <c r="AW266" s="13" t="s">
        <v>31</v>
      </c>
      <c r="AX266" s="13" t="s">
        <v>77</v>
      </c>
      <c r="AY266" s="205" t="s">
        <v>140</v>
      </c>
    </row>
    <row r="267" spans="1:65" s="2" customFormat="1" ht="24.2" customHeight="1">
      <c r="A267" s="36"/>
      <c r="B267" s="37"/>
      <c r="C267" s="175" t="s">
        <v>434</v>
      </c>
      <c r="D267" s="175" t="s">
        <v>144</v>
      </c>
      <c r="E267" s="176" t="s">
        <v>862</v>
      </c>
      <c r="F267" s="177" t="s">
        <v>863</v>
      </c>
      <c r="G267" s="178" t="s">
        <v>244</v>
      </c>
      <c r="H267" s="179">
        <v>4.1000000000000002E-2</v>
      </c>
      <c r="I267" s="180"/>
      <c r="J267" s="181">
        <f>ROUND(I267*H267,2)</f>
        <v>0</v>
      </c>
      <c r="K267" s="177" t="s">
        <v>148</v>
      </c>
      <c r="L267" s="41"/>
      <c r="M267" s="182" t="s">
        <v>19</v>
      </c>
      <c r="N267" s="183" t="s">
        <v>40</v>
      </c>
      <c r="O267" s="66"/>
      <c r="P267" s="184">
        <f>O267*H267</f>
        <v>0</v>
      </c>
      <c r="Q267" s="184">
        <v>0</v>
      </c>
      <c r="R267" s="184">
        <f>Q267*H267</f>
        <v>0</v>
      </c>
      <c r="S267" s="184">
        <v>0</v>
      </c>
      <c r="T267" s="185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6" t="s">
        <v>204</v>
      </c>
      <c r="AT267" s="186" t="s">
        <v>144</v>
      </c>
      <c r="AU267" s="186" t="s">
        <v>79</v>
      </c>
      <c r="AY267" s="19" t="s">
        <v>140</v>
      </c>
      <c r="BE267" s="187">
        <f>IF(N267="základní",J267,0)</f>
        <v>0</v>
      </c>
      <c r="BF267" s="187">
        <f>IF(N267="snížená",J267,0)</f>
        <v>0</v>
      </c>
      <c r="BG267" s="187">
        <f>IF(N267="zákl. přenesená",J267,0)</f>
        <v>0</v>
      </c>
      <c r="BH267" s="187">
        <f>IF(N267="sníž. přenesená",J267,0)</f>
        <v>0</v>
      </c>
      <c r="BI267" s="187">
        <f>IF(N267="nulová",J267,0)</f>
        <v>0</v>
      </c>
      <c r="BJ267" s="19" t="s">
        <v>77</v>
      </c>
      <c r="BK267" s="187">
        <f>ROUND(I267*H267,2)</f>
        <v>0</v>
      </c>
      <c r="BL267" s="19" t="s">
        <v>204</v>
      </c>
      <c r="BM267" s="186" t="s">
        <v>864</v>
      </c>
    </row>
    <row r="268" spans="1:65" s="2" customFormat="1" ht="29.25">
      <c r="A268" s="36"/>
      <c r="B268" s="37"/>
      <c r="C268" s="38"/>
      <c r="D268" s="188" t="s">
        <v>152</v>
      </c>
      <c r="E268" s="38"/>
      <c r="F268" s="189" t="s">
        <v>865</v>
      </c>
      <c r="G268" s="38"/>
      <c r="H268" s="38"/>
      <c r="I268" s="190"/>
      <c r="J268" s="38"/>
      <c r="K268" s="38"/>
      <c r="L268" s="41"/>
      <c r="M268" s="191"/>
      <c r="N268" s="192"/>
      <c r="O268" s="66"/>
      <c r="P268" s="66"/>
      <c r="Q268" s="66"/>
      <c r="R268" s="66"/>
      <c r="S268" s="66"/>
      <c r="T268" s="67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9" t="s">
        <v>152</v>
      </c>
      <c r="AU268" s="19" t="s">
        <v>79</v>
      </c>
    </row>
    <row r="269" spans="1:65" s="2" customFormat="1">
      <c r="A269" s="36"/>
      <c r="B269" s="37"/>
      <c r="C269" s="38"/>
      <c r="D269" s="193" t="s">
        <v>154</v>
      </c>
      <c r="E269" s="38"/>
      <c r="F269" s="194" t="s">
        <v>866</v>
      </c>
      <c r="G269" s="38"/>
      <c r="H269" s="38"/>
      <c r="I269" s="190"/>
      <c r="J269" s="38"/>
      <c r="K269" s="38"/>
      <c r="L269" s="41"/>
      <c r="M269" s="191"/>
      <c r="N269" s="192"/>
      <c r="O269" s="66"/>
      <c r="P269" s="66"/>
      <c r="Q269" s="66"/>
      <c r="R269" s="66"/>
      <c r="S269" s="66"/>
      <c r="T269" s="67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9" t="s">
        <v>154</v>
      </c>
      <c r="AU269" s="19" t="s">
        <v>79</v>
      </c>
    </row>
    <row r="270" spans="1:65" s="2" customFormat="1" ht="24.2" customHeight="1">
      <c r="A270" s="36"/>
      <c r="B270" s="37"/>
      <c r="C270" s="175" t="s">
        <v>442</v>
      </c>
      <c r="D270" s="175" t="s">
        <v>144</v>
      </c>
      <c r="E270" s="176" t="s">
        <v>867</v>
      </c>
      <c r="F270" s="177" t="s">
        <v>868</v>
      </c>
      <c r="G270" s="178" t="s">
        <v>244</v>
      </c>
      <c r="H270" s="179">
        <v>4.1000000000000002E-2</v>
      </c>
      <c r="I270" s="180"/>
      <c r="J270" s="181">
        <f>ROUND(I270*H270,2)</f>
        <v>0</v>
      </c>
      <c r="K270" s="177" t="s">
        <v>148</v>
      </c>
      <c r="L270" s="41"/>
      <c r="M270" s="182" t="s">
        <v>19</v>
      </c>
      <c r="N270" s="183" t="s">
        <v>40</v>
      </c>
      <c r="O270" s="66"/>
      <c r="P270" s="184">
        <f>O270*H270</f>
        <v>0</v>
      </c>
      <c r="Q270" s="184">
        <v>0</v>
      </c>
      <c r="R270" s="184">
        <f>Q270*H270</f>
        <v>0</v>
      </c>
      <c r="S270" s="184">
        <v>0</v>
      </c>
      <c r="T270" s="185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6" t="s">
        <v>204</v>
      </c>
      <c r="AT270" s="186" t="s">
        <v>144</v>
      </c>
      <c r="AU270" s="186" t="s">
        <v>79</v>
      </c>
      <c r="AY270" s="19" t="s">
        <v>140</v>
      </c>
      <c r="BE270" s="187">
        <f>IF(N270="základní",J270,0)</f>
        <v>0</v>
      </c>
      <c r="BF270" s="187">
        <f>IF(N270="snížená",J270,0)</f>
        <v>0</v>
      </c>
      <c r="BG270" s="187">
        <f>IF(N270="zákl. přenesená",J270,0)</f>
        <v>0</v>
      </c>
      <c r="BH270" s="187">
        <f>IF(N270="sníž. přenesená",J270,0)</f>
        <v>0</v>
      </c>
      <c r="BI270" s="187">
        <f>IF(N270="nulová",J270,0)</f>
        <v>0</v>
      </c>
      <c r="BJ270" s="19" t="s">
        <v>77</v>
      </c>
      <c r="BK270" s="187">
        <f>ROUND(I270*H270,2)</f>
        <v>0</v>
      </c>
      <c r="BL270" s="19" t="s">
        <v>204</v>
      </c>
      <c r="BM270" s="186" t="s">
        <v>869</v>
      </c>
    </row>
    <row r="271" spans="1:65" s="2" customFormat="1" ht="29.25">
      <c r="A271" s="36"/>
      <c r="B271" s="37"/>
      <c r="C271" s="38"/>
      <c r="D271" s="188" t="s">
        <v>152</v>
      </c>
      <c r="E271" s="38"/>
      <c r="F271" s="189" t="s">
        <v>870</v>
      </c>
      <c r="G271" s="38"/>
      <c r="H271" s="38"/>
      <c r="I271" s="190"/>
      <c r="J271" s="38"/>
      <c r="K271" s="38"/>
      <c r="L271" s="41"/>
      <c r="M271" s="191"/>
      <c r="N271" s="192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152</v>
      </c>
      <c r="AU271" s="19" t="s">
        <v>79</v>
      </c>
    </row>
    <row r="272" spans="1:65" s="2" customFormat="1">
      <c r="A272" s="36"/>
      <c r="B272" s="37"/>
      <c r="C272" s="38"/>
      <c r="D272" s="193" t="s">
        <v>154</v>
      </c>
      <c r="E272" s="38"/>
      <c r="F272" s="194" t="s">
        <v>871</v>
      </c>
      <c r="G272" s="38"/>
      <c r="H272" s="38"/>
      <c r="I272" s="190"/>
      <c r="J272" s="38"/>
      <c r="K272" s="38"/>
      <c r="L272" s="41"/>
      <c r="M272" s="191"/>
      <c r="N272" s="192"/>
      <c r="O272" s="66"/>
      <c r="P272" s="66"/>
      <c r="Q272" s="66"/>
      <c r="R272" s="66"/>
      <c r="S272" s="66"/>
      <c r="T272" s="67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9" t="s">
        <v>154</v>
      </c>
      <c r="AU272" s="19" t="s">
        <v>79</v>
      </c>
    </row>
    <row r="273" spans="1:65" s="12" customFormat="1" ht="25.9" customHeight="1">
      <c r="B273" s="159"/>
      <c r="C273" s="160"/>
      <c r="D273" s="161" t="s">
        <v>68</v>
      </c>
      <c r="E273" s="162" t="s">
        <v>872</v>
      </c>
      <c r="F273" s="162" t="s">
        <v>873</v>
      </c>
      <c r="G273" s="160"/>
      <c r="H273" s="160"/>
      <c r="I273" s="163"/>
      <c r="J273" s="164">
        <f>BK273</f>
        <v>0</v>
      </c>
      <c r="K273" s="160"/>
      <c r="L273" s="165"/>
      <c r="M273" s="166"/>
      <c r="N273" s="167"/>
      <c r="O273" s="167"/>
      <c r="P273" s="168">
        <f>SUM(P274:P286)</f>
        <v>0</v>
      </c>
      <c r="Q273" s="167"/>
      <c r="R273" s="168">
        <f>SUM(R274:R286)</f>
        <v>0</v>
      </c>
      <c r="S273" s="167"/>
      <c r="T273" s="169">
        <f>SUM(T274:T286)</f>
        <v>0</v>
      </c>
      <c r="AR273" s="170" t="s">
        <v>149</v>
      </c>
      <c r="AT273" s="171" t="s">
        <v>68</v>
      </c>
      <c r="AU273" s="171" t="s">
        <v>69</v>
      </c>
      <c r="AY273" s="170" t="s">
        <v>140</v>
      </c>
      <c r="BK273" s="172">
        <f>SUM(BK274:BK286)</f>
        <v>0</v>
      </c>
    </row>
    <row r="274" spans="1:65" s="2" customFormat="1" ht="16.5" customHeight="1">
      <c r="A274" s="36"/>
      <c r="B274" s="37"/>
      <c r="C274" s="175" t="s">
        <v>450</v>
      </c>
      <c r="D274" s="175" t="s">
        <v>144</v>
      </c>
      <c r="E274" s="176" t="s">
        <v>874</v>
      </c>
      <c r="F274" s="177" t="s">
        <v>875</v>
      </c>
      <c r="G274" s="178" t="s">
        <v>876</v>
      </c>
      <c r="H274" s="179">
        <v>30</v>
      </c>
      <c r="I274" s="180"/>
      <c r="J274" s="181">
        <f>ROUND(I274*H274,2)</f>
        <v>0</v>
      </c>
      <c r="K274" s="177" t="s">
        <v>148</v>
      </c>
      <c r="L274" s="41"/>
      <c r="M274" s="182" t="s">
        <v>19</v>
      </c>
      <c r="N274" s="183" t="s">
        <v>40</v>
      </c>
      <c r="O274" s="66"/>
      <c r="P274" s="184">
        <f>O274*H274</f>
        <v>0</v>
      </c>
      <c r="Q274" s="184">
        <v>0</v>
      </c>
      <c r="R274" s="184">
        <f>Q274*H274</f>
        <v>0</v>
      </c>
      <c r="S274" s="184">
        <v>0</v>
      </c>
      <c r="T274" s="185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6" t="s">
        <v>877</v>
      </c>
      <c r="AT274" s="186" t="s">
        <v>144</v>
      </c>
      <c r="AU274" s="186" t="s">
        <v>77</v>
      </c>
      <c r="AY274" s="19" t="s">
        <v>140</v>
      </c>
      <c r="BE274" s="187">
        <f>IF(N274="základní",J274,0)</f>
        <v>0</v>
      </c>
      <c r="BF274" s="187">
        <f>IF(N274="snížená",J274,0)</f>
        <v>0</v>
      </c>
      <c r="BG274" s="187">
        <f>IF(N274="zákl. přenesená",J274,0)</f>
        <v>0</v>
      </c>
      <c r="BH274" s="187">
        <f>IF(N274="sníž. přenesená",J274,0)</f>
        <v>0</v>
      </c>
      <c r="BI274" s="187">
        <f>IF(N274="nulová",J274,0)</f>
        <v>0</v>
      </c>
      <c r="BJ274" s="19" t="s">
        <v>77</v>
      </c>
      <c r="BK274" s="187">
        <f>ROUND(I274*H274,2)</f>
        <v>0</v>
      </c>
      <c r="BL274" s="19" t="s">
        <v>877</v>
      </c>
      <c r="BM274" s="186" t="s">
        <v>878</v>
      </c>
    </row>
    <row r="275" spans="1:65" s="2" customFormat="1" ht="19.5">
      <c r="A275" s="36"/>
      <c r="B275" s="37"/>
      <c r="C275" s="38"/>
      <c r="D275" s="188" t="s">
        <v>152</v>
      </c>
      <c r="E275" s="38"/>
      <c r="F275" s="189" t="s">
        <v>879</v>
      </c>
      <c r="G275" s="38"/>
      <c r="H275" s="38"/>
      <c r="I275" s="190"/>
      <c r="J275" s="38"/>
      <c r="K275" s="38"/>
      <c r="L275" s="41"/>
      <c r="M275" s="191"/>
      <c r="N275" s="192"/>
      <c r="O275" s="66"/>
      <c r="P275" s="66"/>
      <c r="Q275" s="66"/>
      <c r="R275" s="66"/>
      <c r="S275" s="66"/>
      <c r="T275" s="67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9" t="s">
        <v>152</v>
      </c>
      <c r="AU275" s="19" t="s">
        <v>77</v>
      </c>
    </row>
    <row r="276" spans="1:65" s="2" customFormat="1">
      <c r="A276" s="36"/>
      <c r="B276" s="37"/>
      <c r="C276" s="38"/>
      <c r="D276" s="193" t="s">
        <v>154</v>
      </c>
      <c r="E276" s="38"/>
      <c r="F276" s="194" t="s">
        <v>880</v>
      </c>
      <c r="G276" s="38"/>
      <c r="H276" s="38"/>
      <c r="I276" s="190"/>
      <c r="J276" s="38"/>
      <c r="K276" s="38"/>
      <c r="L276" s="41"/>
      <c r="M276" s="191"/>
      <c r="N276" s="192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9" t="s">
        <v>154</v>
      </c>
      <c r="AU276" s="19" t="s">
        <v>77</v>
      </c>
    </row>
    <row r="277" spans="1:65" s="16" customFormat="1" ht="22.5">
      <c r="B277" s="228"/>
      <c r="C277" s="229"/>
      <c r="D277" s="188" t="s">
        <v>156</v>
      </c>
      <c r="E277" s="230" t="s">
        <v>19</v>
      </c>
      <c r="F277" s="231" t="s">
        <v>881</v>
      </c>
      <c r="G277" s="229"/>
      <c r="H277" s="230" t="s">
        <v>19</v>
      </c>
      <c r="I277" s="232"/>
      <c r="J277" s="229"/>
      <c r="K277" s="229"/>
      <c r="L277" s="233"/>
      <c r="M277" s="234"/>
      <c r="N277" s="235"/>
      <c r="O277" s="235"/>
      <c r="P277" s="235"/>
      <c r="Q277" s="235"/>
      <c r="R277" s="235"/>
      <c r="S277" s="235"/>
      <c r="T277" s="236"/>
      <c r="AT277" s="237" t="s">
        <v>156</v>
      </c>
      <c r="AU277" s="237" t="s">
        <v>77</v>
      </c>
      <c r="AV277" s="16" t="s">
        <v>77</v>
      </c>
      <c r="AW277" s="16" t="s">
        <v>31</v>
      </c>
      <c r="AX277" s="16" t="s">
        <v>69</v>
      </c>
      <c r="AY277" s="237" t="s">
        <v>140</v>
      </c>
    </row>
    <row r="278" spans="1:65" s="16" customFormat="1" ht="22.5">
      <c r="B278" s="228"/>
      <c r="C278" s="229"/>
      <c r="D278" s="188" t="s">
        <v>156</v>
      </c>
      <c r="E278" s="230" t="s">
        <v>19</v>
      </c>
      <c r="F278" s="231" t="s">
        <v>882</v>
      </c>
      <c r="G278" s="229"/>
      <c r="H278" s="230" t="s">
        <v>19</v>
      </c>
      <c r="I278" s="232"/>
      <c r="J278" s="229"/>
      <c r="K278" s="229"/>
      <c r="L278" s="233"/>
      <c r="M278" s="234"/>
      <c r="N278" s="235"/>
      <c r="O278" s="235"/>
      <c r="P278" s="235"/>
      <c r="Q278" s="235"/>
      <c r="R278" s="235"/>
      <c r="S278" s="235"/>
      <c r="T278" s="236"/>
      <c r="AT278" s="237" t="s">
        <v>156</v>
      </c>
      <c r="AU278" s="237" t="s">
        <v>77</v>
      </c>
      <c r="AV278" s="16" t="s">
        <v>77</v>
      </c>
      <c r="AW278" s="16" t="s">
        <v>31</v>
      </c>
      <c r="AX278" s="16" t="s">
        <v>69</v>
      </c>
      <c r="AY278" s="237" t="s">
        <v>140</v>
      </c>
    </row>
    <row r="279" spans="1:65" s="16" customFormat="1">
      <c r="B279" s="228"/>
      <c r="C279" s="229"/>
      <c r="D279" s="188" t="s">
        <v>156</v>
      </c>
      <c r="E279" s="230" t="s">
        <v>19</v>
      </c>
      <c r="F279" s="231" t="s">
        <v>883</v>
      </c>
      <c r="G279" s="229"/>
      <c r="H279" s="230" t="s">
        <v>19</v>
      </c>
      <c r="I279" s="232"/>
      <c r="J279" s="229"/>
      <c r="K279" s="229"/>
      <c r="L279" s="233"/>
      <c r="M279" s="234"/>
      <c r="N279" s="235"/>
      <c r="O279" s="235"/>
      <c r="P279" s="235"/>
      <c r="Q279" s="235"/>
      <c r="R279" s="235"/>
      <c r="S279" s="235"/>
      <c r="T279" s="236"/>
      <c r="AT279" s="237" t="s">
        <v>156</v>
      </c>
      <c r="AU279" s="237" t="s">
        <v>77</v>
      </c>
      <c r="AV279" s="16" t="s">
        <v>77</v>
      </c>
      <c r="AW279" s="16" t="s">
        <v>31</v>
      </c>
      <c r="AX279" s="16" t="s">
        <v>69</v>
      </c>
      <c r="AY279" s="237" t="s">
        <v>140</v>
      </c>
    </row>
    <row r="280" spans="1:65" s="13" customFormat="1">
      <c r="B280" s="195"/>
      <c r="C280" s="196"/>
      <c r="D280" s="188" t="s">
        <v>156</v>
      </c>
      <c r="E280" s="197" t="s">
        <v>19</v>
      </c>
      <c r="F280" s="198" t="s">
        <v>884</v>
      </c>
      <c r="G280" s="196"/>
      <c r="H280" s="199">
        <v>30</v>
      </c>
      <c r="I280" s="200"/>
      <c r="J280" s="196"/>
      <c r="K280" s="196"/>
      <c r="L280" s="201"/>
      <c r="M280" s="202"/>
      <c r="N280" s="203"/>
      <c r="O280" s="203"/>
      <c r="P280" s="203"/>
      <c r="Q280" s="203"/>
      <c r="R280" s="203"/>
      <c r="S280" s="203"/>
      <c r="T280" s="204"/>
      <c r="AT280" s="205" t="s">
        <v>156</v>
      </c>
      <c r="AU280" s="205" t="s">
        <v>77</v>
      </c>
      <c r="AV280" s="13" t="s">
        <v>79</v>
      </c>
      <c r="AW280" s="13" t="s">
        <v>31</v>
      </c>
      <c r="AX280" s="13" t="s">
        <v>69</v>
      </c>
      <c r="AY280" s="205" t="s">
        <v>140</v>
      </c>
    </row>
    <row r="281" spans="1:65" s="14" customFormat="1">
      <c r="B281" s="206"/>
      <c r="C281" s="207"/>
      <c r="D281" s="188" t="s">
        <v>156</v>
      </c>
      <c r="E281" s="208" t="s">
        <v>19</v>
      </c>
      <c r="F281" s="209" t="s">
        <v>158</v>
      </c>
      <c r="G281" s="207"/>
      <c r="H281" s="210">
        <v>30</v>
      </c>
      <c r="I281" s="211"/>
      <c r="J281" s="207"/>
      <c r="K281" s="207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156</v>
      </c>
      <c r="AU281" s="216" t="s">
        <v>77</v>
      </c>
      <c r="AV281" s="14" t="s">
        <v>150</v>
      </c>
      <c r="AW281" s="14" t="s">
        <v>31</v>
      </c>
      <c r="AX281" s="14" t="s">
        <v>69</v>
      </c>
      <c r="AY281" s="216" t="s">
        <v>140</v>
      </c>
    </row>
    <row r="282" spans="1:65" s="15" customFormat="1">
      <c r="B282" s="217"/>
      <c r="C282" s="218"/>
      <c r="D282" s="188" t="s">
        <v>156</v>
      </c>
      <c r="E282" s="219" t="s">
        <v>19</v>
      </c>
      <c r="F282" s="220" t="s">
        <v>171</v>
      </c>
      <c r="G282" s="218"/>
      <c r="H282" s="221">
        <v>30</v>
      </c>
      <c r="I282" s="222"/>
      <c r="J282" s="218"/>
      <c r="K282" s="218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156</v>
      </c>
      <c r="AU282" s="227" t="s">
        <v>77</v>
      </c>
      <c r="AV282" s="15" t="s">
        <v>149</v>
      </c>
      <c r="AW282" s="15" t="s">
        <v>31</v>
      </c>
      <c r="AX282" s="15" t="s">
        <v>77</v>
      </c>
      <c r="AY282" s="227" t="s">
        <v>140</v>
      </c>
    </row>
    <row r="283" spans="1:65" s="2" customFormat="1" ht="37.9" customHeight="1">
      <c r="A283" s="36"/>
      <c r="B283" s="37"/>
      <c r="C283" s="238" t="s">
        <v>456</v>
      </c>
      <c r="D283" s="238" t="s">
        <v>264</v>
      </c>
      <c r="E283" s="239" t="s">
        <v>885</v>
      </c>
      <c r="F283" s="240" t="s">
        <v>886</v>
      </c>
      <c r="G283" s="241" t="s">
        <v>887</v>
      </c>
      <c r="H283" s="242">
        <v>1</v>
      </c>
      <c r="I283" s="243"/>
      <c r="J283" s="244">
        <f>ROUND(I283*H283,2)</f>
        <v>0</v>
      </c>
      <c r="K283" s="240" t="s">
        <v>578</v>
      </c>
      <c r="L283" s="245"/>
      <c r="M283" s="246" t="s">
        <v>19</v>
      </c>
      <c r="N283" s="247" t="s">
        <v>40</v>
      </c>
      <c r="O283" s="66"/>
      <c r="P283" s="184">
        <f>O283*H283</f>
        <v>0</v>
      </c>
      <c r="Q283" s="184">
        <v>0</v>
      </c>
      <c r="R283" s="184">
        <f>Q283*H283</f>
        <v>0</v>
      </c>
      <c r="S283" s="184">
        <v>0</v>
      </c>
      <c r="T283" s="185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86" t="s">
        <v>877</v>
      </c>
      <c r="AT283" s="186" t="s">
        <v>264</v>
      </c>
      <c r="AU283" s="186" t="s">
        <v>77</v>
      </c>
      <c r="AY283" s="19" t="s">
        <v>140</v>
      </c>
      <c r="BE283" s="187">
        <f>IF(N283="základní",J283,0)</f>
        <v>0</v>
      </c>
      <c r="BF283" s="187">
        <f>IF(N283="snížená",J283,0)</f>
        <v>0</v>
      </c>
      <c r="BG283" s="187">
        <f>IF(N283="zákl. přenesená",J283,0)</f>
        <v>0</v>
      </c>
      <c r="BH283" s="187">
        <f>IF(N283="sníž. přenesená",J283,0)</f>
        <v>0</v>
      </c>
      <c r="BI283" s="187">
        <f>IF(N283="nulová",J283,0)</f>
        <v>0</v>
      </c>
      <c r="BJ283" s="19" t="s">
        <v>77</v>
      </c>
      <c r="BK283" s="187">
        <f>ROUND(I283*H283,2)</f>
        <v>0</v>
      </c>
      <c r="BL283" s="19" t="s">
        <v>877</v>
      </c>
      <c r="BM283" s="186" t="s">
        <v>888</v>
      </c>
    </row>
    <row r="284" spans="1:65" s="2" customFormat="1" ht="19.5">
      <c r="A284" s="36"/>
      <c r="B284" s="37"/>
      <c r="C284" s="38"/>
      <c r="D284" s="188" t="s">
        <v>152</v>
      </c>
      <c r="E284" s="38"/>
      <c r="F284" s="189" t="s">
        <v>886</v>
      </c>
      <c r="G284" s="38"/>
      <c r="H284" s="38"/>
      <c r="I284" s="190"/>
      <c r="J284" s="38"/>
      <c r="K284" s="38"/>
      <c r="L284" s="41"/>
      <c r="M284" s="191"/>
      <c r="N284" s="192"/>
      <c r="O284" s="66"/>
      <c r="P284" s="66"/>
      <c r="Q284" s="66"/>
      <c r="R284" s="66"/>
      <c r="S284" s="66"/>
      <c r="T284" s="67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9" t="s">
        <v>152</v>
      </c>
      <c r="AU284" s="19" t="s">
        <v>77</v>
      </c>
    </row>
    <row r="285" spans="1:65" s="13" customFormat="1">
      <c r="B285" s="195"/>
      <c r="C285" s="196"/>
      <c r="D285" s="188" t="s">
        <v>156</v>
      </c>
      <c r="E285" s="197" t="s">
        <v>19</v>
      </c>
      <c r="F285" s="198" t="s">
        <v>889</v>
      </c>
      <c r="G285" s="196"/>
      <c r="H285" s="199">
        <v>1</v>
      </c>
      <c r="I285" s="200"/>
      <c r="J285" s="196"/>
      <c r="K285" s="196"/>
      <c r="L285" s="201"/>
      <c r="M285" s="202"/>
      <c r="N285" s="203"/>
      <c r="O285" s="203"/>
      <c r="P285" s="203"/>
      <c r="Q285" s="203"/>
      <c r="R285" s="203"/>
      <c r="S285" s="203"/>
      <c r="T285" s="204"/>
      <c r="AT285" s="205" t="s">
        <v>156</v>
      </c>
      <c r="AU285" s="205" t="s">
        <v>77</v>
      </c>
      <c r="AV285" s="13" t="s">
        <v>79</v>
      </c>
      <c r="AW285" s="13" t="s">
        <v>31</v>
      </c>
      <c r="AX285" s="13" t="s">
        <v>69</v>
      </c>
      <c r="AY285" s="205" t="s">
        <v>140</v>
      </c>
    </row>
    <row r="286" spans="1:65" s="14" customFormat="1">
      <c r="B286" s="206"/>
      <c r="C286" s="207"/>
      <c r="D286" s="188" t="s">
        <v>156</v>
      </c>
      <c r="E286" s="208" t="s">
        <v>19</v>
      </c>
      <c r="F286" s="209" t="s">
        <v>158</v>
      </c>
      <c r="G286" s="207"/>
      <c r="H286" s="210">
        <v>1</v>
      </c>
      <c r="I286" s="211"/>
      <c r="J286" s="207"/>
      <c r="K286" s="207"/>
      <c r="L286" s="212"/>
      <c r="M286" s="248"/>
      <c r="N286" s="249"/>
      <c r="O286" s="249"/>
      <c r="P286" s="249"/>
      <c r="Q286" s="249"/>
      <c r="R286" s="249"/>
      <c r="S286" s="249"/>
      <c r="T286" s="250"/>
      <c r="AT286" s="216" t="s">
        <v>156</v>
      </c>
      <c r="AU286" s="216" t="s">
        <v>77</v>
      </c>
      <c r="AV286" s="14" t="s">
        <v>150</v>
      </c>
      <c r="AW286" s="14" t="s">
        <v>31</v>
      </c>
      <c r="AX286" s="14" t="s">
        <v>77</v>
      </c>
      <c r="AY286" s="216" t="s">
        <v>140</v>
      </c>
    </row>
    <row r="287" spans="1:65" s="2" customFormat="1" ht="6.95" customHeight="1">
      <c r="A287" s="36"/>
      <c r="B287" s="49"/>
      <c r="C287" s="50"/>
      <c r="D287" s="50"/>
      <c r="E287" s="50"/>
      <c r="F287" s="50"/>
      <c r="G287" s="50"/>
      <c r="H287" s="50"/>
      <c r="I287" s="50"/>
      <c r="J287" s="50"/>
      <c r="K287" s="50"/>
      <c r="L287" s="41"/>
      <c r="M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</row>
  </sheetData>
  <sheetProtection algorithmName="SHA-512" hashValue="KyfbQJE8uzAAUAWHOgQTVC0NjFM+yefS4A6OLSZLIDFJlZstw2hKofhf5qhGiSSBvSXEVwEZ/9DzFmgs6oyE5A==" saltValue="RzCOQkwKIct5aYwVmuc0kNemaVkkJVjIiNe3+aXHCldW5nUzWnhaZhmASuhndjEfybdsE8QhmhkPsvS3tTd1Og==" spinCount="100000" sheet="1" objects="1" scenarios="1" formatColumns="0" formatRows="0" autoFilter="0"/>
  <autoFilter ref="C89:K286" xr:uid="{00000000-0009-0000-0000-000002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6" r:id="rId1" xr:uid="{00000000-0004-0000-0200-000000000000}"/>
    <hyperlink ref="F101" r:id="rId2" xr:uid="{00000000-0004-0000-0200-000001000000}"/>
    <hyperlink ref="F107" r:id="rId3" xr:uid="{00000000-0004-0000-0200-000002000000}"/>
    <hyperlink ref="F113" r:id="rId4" xr:uid="{00000000-0004-0000-0200-000003000000}"/>
    <hyperlink ref="F118" r:id="rId5" xr:uid="{00000000-0004-0000-0200-000004000000}"/>
    <hyperlink ref="F123" r:id="rId6" xr:uid="{00000000-0004-0000-0200-000005000000}"/>
    <hyperlink ref="F128" r:id="rId7" xr:uid="{00000000-0004-0000-0200-000006000000}"/>
    <hyperlink ref="F135" r:id="rId8" xr:uid="{00000000-0004-0000-0200-000007000000}"/>
    <hyperlink ref="F140" r:id="rId9" xr:uid="{00000000-0004-0000-0200-000008000000}"/>
    <hyperlink ref="F143" r:id="rId10" xr:uid="{00000000-0004-0000-0200-000009000000}"/>
    <hyperlink ref="F147" r:id="rId11" xr:uid="{00000000-0004-0000-0200-00000A000000}"/>
    <hyperlink ref="F152" r:id="rId12" xr:uid="{00000000-0004-0000-0200-00000B000000}"/>
    <hyperlink ref="F156" r:id="rId13" xr:uid="{00000000-0004-0000-0200-00000C000000}"/>
    <hyperlink ref="F160" r:id="rId14" xr:uid="{00000000-0004-0000-0200-00000D000000}"/>
    <hyperlink ref="F165" r:id="rId15" xr:uid="{00000000-0004-0000-0200-00000E000000}"/>
    <hyperlink ref="F169" r:id="rId16" xr:uid="{00000000-0004-0000-0200-00000F000000}"/>
    <hyperlink ref="F174" r:id="rId17" xr:uid="{00000000-0004-0000-0200-000010000000}"/>
    <hyperlink ref="F178" r:id="rId18" xr:uid="{00000000-0004-0000-0200-000011000000}"/>
    <hyperlink ref="F183" r:id="rId19" xr:uid="{00000000-0004-0000-0200-000012000000}"/>
    <hyperlink ref="F187" r:id="rId20" xr:uid="{00000000-0004-0000-0200-000013000000}"/>
    <hyperlink ref="F191" r:id="rId21" xr:uid="{00000000-0004-0000-0200-000014000000}"/>
    <hyperlink ref="F196" r:id="rId22" xr:uid="{00000000-0004-0000-0200-000015000000}"/>
    <hyperlink ref="F200" r:id="rId23" xr:uid="{00000000-0004-0000-0200-000016000000}"/>
    <hyperlink ref="F203" r:id="rId24" xr:uid="{00000000-0004-0000-0200-000017000000}"/>
    <hyperlink ref="F207" r:id="rId25" xr:uid="{00000000-0004-0000-0200-000018000000}"/>
    <hyperlink ref="F211" r:id="rId26" xr:uid="{00000000-0004-0000-0200-000019000000}"/>
    <hyperlink ref="F215" r:id="rId27" xr:uid="{00000000-0004-0000-0200-00001A000000}"/>
    <hyperlink ref="F219" r:id="rId28" xr:uid="{00000000-0004-0000-0200-00001B000000}"/>
    <hyperlink ref="F224" r:id="rId29" xr:uid="{00000000-0004-0000-0200-00001C000000}"/>
    <hyperlink ref="F239" r:id="rId30" xr:uid="{00000000-0004-0000-0200-00001D000000}"/>
    <hyperlink ref="F248" r:id="rId31" xr:uid="{00000000-0004-0000-0200-00001E000000}"/>
    <hyperlink ref="F269" r:id="rId32" xr:uid="{00000000-0004-0000-0200-00001F000000}"/>
    <hyperlink ref="F272" r:id="rId33" xr:uid="{00000000-0004-0000-0200-000020000000}"/>
    <hyperlink ref="F276" r:id="rId34" xr:uid="{00000000-0004-0000-0200-000021000000}"/>
  </hyperlinks>
  <pageMargins left="0.39374999999999999" right="0.39374999999999999" top="0.39374999999999999" bottom="0.39374999999999999" header="0" footer="0"/>
  <pageSetup paperSize="9" scale="77" fitToHeight="100" orientation="portrait" blackAndWhite="1" r:id="rId35"/>
  <headerFooter>
    <oddFooter>&amp;CStrana &amp;P z &amp;N</oddFooter>
  </headerFooter>
  <drawing r:id="rId3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1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9" t="s">
        <v>85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86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8" t="str">
        <f>'Rekapitulace stavby'!K6</f>
        <v>Oprava kanalizace v ZŠ Škarabelova</v>
      </c>
      <c r="F7" s="379"/>
      <c r="G7" s="379"/>
      <c r="H7" s="379"/>
      <c r="L7" s="22"/>
    </row>
    <row r="8" spans="1:46" s="2" customFormat="1" ht="12" customHeight="1">
      <c r="A8" s="36"/>
      <c r="B8" s="41"/>
      <c r="C8" s="36"/>
      <c r="D8" s="107" t="s">
        <v>87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0" t="s">
        <v>890</v>
      </c>
      <c r="F9" s="381"/>
      <c r="G9" s="381"/>
      <c r="H9" s="381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27. 4. 2023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22</v>
      </c>
      <c r="F15" s="36"/>
      <c r="G15" s="36"/>
      <c r="H15" s="36"/>
      <c r="I15" s="107" t="s">
        <v>27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2" t="str">
        <f>'Rekapitulace stavby'!E14</f>
        <v>Vyplň údaj</v>
      </c>
      <c r="F18" s="383"/>
      <c r="G18" s="383"/>
      <c r="H18" s="383"/>
      <c r="I18" s="107" t="s">
        <v>27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30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22</v>
      </c>
      <c r="F21" s="36"/>
      <c r="G21" s="36"/>
      <c r="H21" s="36"/>
      <c r="I21" s="107" t="s">
        <v>27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32</v>
      </c>
      <c r="E23" s="36"/>
      <c r="F23" s="36"/>
      <c r="G23" s="36"/>
      <c r="H23" s="36"/>
      <c r="I23" s="107" t="s">
        <v>26</v>
      </c>
      <c r="J23" s="109" t="s">
        <v>19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22</v>
      </c>
      <c r="F24" s="36"/>
      <c r="G24" s="36"/>
      <c r="H24" s="36"/>
      <c r="I24" s="107" t="s">
        <v>27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33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4" t="s">
        <v>19</v>
      </c>
      <c r="F27" s="384"/>
      <c r="G27" s="384"/>
      <c r="H27" s="38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35</v>
      </c>
      <c r="E30" s="36"/>
      <c r="F30" s="36"/>
      <c r="G30" s="36"/>
      <c r="H30" s="36"/>
      <c r="I30" s="36"/>
      <c r="J30" s="116">
        <f>ROUND(J84,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37</v>
      </c>
      <c r="G32" s="36"/>
      <c r="H32" s="36"/>
      <c r="I32" s="117" t="s">
        <v>36</v>
      </c>
      <c r="J32" s="117" t="s">
        <v>38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39</v>
      </c>
      <c r="E33" s="107" t="s">
        <v>40</v>
      </c>
      <c r="F33" s="119">
        <f>ROUND((SUM(BE84:BE112)),  2)</f>
        <v>0</v>
      </c>
      <c r="G33" s="36"/>
      <c r="H33" s="36"/>
      <c r="I33" s="120">
        <v>0.21</v>
      </c>
      <c r="J33" s="119">
        <f>ROUND(((SUM(BE84:BE112))*I33),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41</v>
      </c>
      <c r="F34" s="119">
        <f>ROUND((SUM(BF84:BF112)),  2)</f>
        <v>0</v>
      </c>
      <c r="G34" s="36"/>
      <c r="H34" s="36"/>
      <c r="I34" s="120">
        <v>0.15</v>
      </c>
      <c r="J34" s="119">
        <f>ROUND(((SUM(BF84:BF112))*I34),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42</v>
      </c>
      <c r="F35" s="119">
        <f>ROUND((SUM(BG84:BG112)),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43</v>
      </c>
      <c r="F36" s="119">
        <f>ROUND((SUM(BH84:BH112)),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44</v>
      </c>
      <c r="F37" s="119">
        <f>ROUND((SUM(BI84:BI112)),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45</v>
      </c>
      <c r="E39" s="123"/>
      <c r="F39" s="123"/>
      <c r="G39" s="124" t="s">
        <v>46</v>
      </c>
      <c r="H39" s="125" t="s">
        <v>47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89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6" t="str">
        <f>E7</f>
        <v>Oprava kanalizace v ZŠ Škarabelova</v>
      </c>
      <c r="F48" s="377"/>
      <c r="G48" s="377"/>
      <c r="H48" s="377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87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5" t="str">
        <f>E9</f>
        <v>VON - Vedlejší a ostatní náklady</v>
      </c>
      <c r="F50" s="375"/>
      <c r="G50" s="375"/>
      <c r="H50" s="375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27. 4. 2023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31" t="s">
        <v>30</v>
      </c>
      <c r="J54" s="34" t="str">
        <f>E21</f>
        <v xml:space="preserve"> 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31" t="s">
        <v>32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90</v>
      </c>
      <c r="D57" s="133"/>
      <c r="E57" s="133"/>
      <c r="F57" s="133"/>
      <c r="G57" s="133"/>
      <c r="H57" s="133"/>
      <c r="I57" s="133"/>
      <c r="J57" s="134" t="s">
        <v>91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67</v>
      </c>
      <c r="D59" s="38"/>
      <c r="E59" s="38"/>
      <c r="F59" s="38"/>
      <c r="G59" s="38"/>
      <c r="H59" s="38"/>
      <c r="I59" s="38"/>
      <c r="J59" s="79">
        <f>J84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92</v>
      </c>
    </row>
    <row r="60" spans="1:47" s="9" customFormat="1" ht="24.95" customHeight="1">
      <c r="B60" s="136"/>
      <c r="C60" s="137"/>
      <c r="D60" s="138" t="s">
        <v>891</v>
      </c>
      <c r="E60" s="139"/>
      <c r="F60" s="139"/>
      <c r="G60" s="139"/>
      <c r="H60" s="139"/>
      <c r="I60" s="139"/>
      <c r="J60" s="140">
        <f>J85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892</v>
      </c>
      <c r="E61" s="145"/>
      <c r="F61" s="145"/>
      <c r="G61" s="145"/>
      <c r="H61" s="145"/>
      <c r="I61" s="145"/>
      <c r="J61" s="146">
        <f>J86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893</v>
      </c>
      <c r="E62" s="145"/>
      <c r="F62" s="145"/>
      <c r="G62" s="145"/>
      <c r="H62" s="145"/>
      <c r="I62" s="145"/>
      <c r="J62" s="146">
        <f>J95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894</v>
      </c>
      <c r="E63" s="145"/>
      <c r="F63" s="145"/>
      <c r="G63" s="145"/>
      <c r="H63" s="145"/>
      <c r="I63" s="145"/>
      <c r="J63" s="146">
        <f>J100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895</v>
      </c>
      <c r="E64" s="145"/>
      <c r="F64" s="145"/>
      <c r="G64" s="145"/>
      <c r="H64" s="145"/>
      <c r="I64" s="145"/>
      <c r="J64" s="146">
        <f>J109</f>
        <v>0</v>
      </c>
      <c r="K64" s="143"/>
      <c r="L64" s="147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0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125</v>
      </c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76" t="str">
        <f>E7</f>
        <v>Oprava kanalizace v ZŠ Škarabelova</v>
      </c>
      <c r="F74" s="377"/>
      <c r="G74" s="377"/>
      <c r="H74" s="377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87</v>
      </c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45" t="str">
        <f>E9</f>
        <v>VON - Vedlejší a ostatní náklady</v>
      </c>
      <c r="F76" s="375"/>
      <c r="G76" s="375"/>
      <c r="H76" s="375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21</v>
      </c>
      <c r="D78" s="38"/>
      <c r="E78" s="38"/>
      <c r="F78" s="29" t="str">
        <f>F12</f>
        <v xml:space="preserve"> </v>
      </c>
      <c r="G78" s="38"/>
      <c r="H78" s="38"/>
      <c r="I78" s="31" t="s">
        <v>23</v>
      </c>
      <c r="J78" s="61" t="str">
        <f>IF(J12="","",J12)</f>
        <v>27. 4. 2023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2" customHeight="1">
      <c r="A80" s="36"/>
      <c r="B80" s="37"/>
      <c r="C80" s="31" t="s">
        <v>25</v>
      </c>
      <c r="D80" s="38"/>
      <c r="E80" s="38"/>
      <c r="F80" s="29" t="str">
        <f>E15</f>
        <v xml:space="preserve"> </v>
      </c>
      <c r="G80" s="38"/>
      <c r="H80" s="38"/>
      <c r="I80" s="31" t="s">
        <v>30</v>
      </c>
      <c r="J80" s="34" t="str">
        <f>E21</f>
        <v xml:space="preserve"> </v>
      </c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2" customHeight="1">
      <c r="A81" s="36"/>
      <c r="B81" s="37"/>
      <c r="C81" s="31" t="s">
        <v>28</v>
      </c>
      <c r="D81" s="38"/>
      <c r="E81" s="38"/>
      <c r="F81" s="29" t="str">
        <f>IF(E18="","",E18)</f>
        <v>Vyplň údaj</v>
      </c>
      <c r="G81" s="38"/>
      <c r="H81" s="38"/>
      <c r="I81" s="31" t="s">
        <v>32</v>
      </c>
      <c r="J81" s="34" t="str">
        <f>E24</f>
        <v xml:space="preserve"> 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0.3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11" customFormat="1" ht="29.25" customHeight="1">
      <c r="A83" s="148"/>
      <c r="B83" s="149"/>
      <c r="C83" s="150" t="s">
        <v>126</v>
      </c>
      <c r="D83" s="151" t="s">
        <v>54</v>
      </c>
      <c r="E83" s="151" t="s">
        <v>50</v>
      </c>
      <c r="F83" s="151" t="s">
        <v>51</v>
      </c>
      <c r="G83" s="151" t="s">
        <v>127</v>
      </c>
      <c r="H83" s="151" t="s">
        <v>128</v>
      </c>
      <c r="I83" s="151" t="s">
        <v>129</v>
      </c>
      <c r="J83" s="151" t="s">
        <v>91</v>
      </c>
      <c r="K83" s="152" t="s">
        <v>130</v>
      </c>
      <c r="L83" s="153"/>
      <c r="M83" s="70" t="s">
        <v>19</v>
      </c>
      <c r="N83" s="71" t="s">
        <v>39</v>
      </c>
      <c r="O83" s="71" t="s">
        <v>131</v>
      </c>
      <c r="P83" s="71" t="s">
        <v>132</v>
      </c>
      <c r="Q83" s="71" t="s">
        <v>133</v>
      </c>
      <c r="R83" s="71" t="s">
        <v>134</v>
      </c>
      <c r="S83" s="71" t="s">
        <v>135</v>
      </c>
      <c r="T83" s="72" t="s">
        <v>136</v>
      </c>
      <c r="U83" s="148"/>
      <c r="V83" s="148"/>
      <c r="W83" s="148"/>
      <c r="X83" s="148"/>
      <c r="Y83" s="148"/>
      <c r="Z83" s="148"/>
      <c r="AA83" s="148"/>
      <c r="AB83" s="148"/>
      <c r="AC83" s="148"/>
      <c r="AD83" s="148"/>
      <c r="AE83" s="148"/>
    </row>
    <row r="84" spans="1:65" s="2" customFormat="1" ht="22.9" customHeight="1">
      <c r="A84" s="36"/>
      <c r="B84" s="37"/>
      <c r="C84" s="77" t="s">
        <v>137</v>
      </c>
      <c r="D84" s="38"/>
      <c r="E84" s="38"/>
      <c r="F84" s="38"/>
      <c r="G84" s="38"/>
      <c r="H84" s="38"/>
      <c r="I84" s="38"/>
      <c r="J84" s="154">
        <f>BK84</f>
        <v>0</v>
      </c>
      <c r="K84" s="38"/>
      <c r="L84" s="41"/>
      <c r="M84" s="73"/>
      <c r="N84" s="155"/>
      <c r="O84" s="74"/>
      <c r="P84" s="156">
        <f>P85</f>
        <v>0</v>
      </c>
      <c r="Q84" s="74"/>
      <c r="R84" s="156">
        <f>R85</f>
        <v>0</v>
      </c>
      <c r="S84" s="74"/>
      <c r="T84" s="157">
        <f>T85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9" t="s">
        <v>68</v>
      </c>
      <c r="AU84" s="19" t="s">
        <v>92</v>
      </c>
      <c r="BK84" s="158">
        <f>BK85</f>
        <v>0</v>
      </c>
    </row>
    <row r="85" spans="1:65" s="12" customFormat="1" ht="25.9" customHeight="1">
      <c r="B85" s="159"/>
      <c r="C85" s="160"/>
      <c r="D85" s="161" t="s">
        <v>68</v>
      </c>
      <c r="E85" s="162" t="s">
        <v>896</v>
      </c>
      <c r="F85" s="162" t="s">
        <v>897</v>
      </c>
      <c r="G85" s="160"/>
      <c r="H85" s="160"/>
      <c r="I85" s="163"/>
      <c r="J85" s="164">
        <f>BK85</f>
        <v>0</v>
      </c>
      <c r="K85" s="160"/>
      <c r="L85" s="165"/>
      <c r="M85" s="166"/>
      <c r="N85" s="167"/>
      <c r="O85" s="167"/>
      <c r="P85" s="168">
        <f>P86+P95+P100+P109</f>
        <v>0</v>
      </c>
      <c r="Q85" s="167"/>
      <c r="R85" s="168">
        <f>R86+R95+R100+R109</f>
        <v>0</v>
      </c>
      <c r="S85" s="167"/>
      <c r="T85" s="169">
        <f>T86+T95+T100+T109</f>
        <v>0</v>
      </c>
      <c r="AR85" s="170" t="s">
        <v>182</v>
      </c>
      <c r="AT85" s="171" t="s">
        <v>68</v>
      </c>
      <c r="AU85" s="171" t="s">
        <v>69</v>
      </c>
      <c r="AY85" s="170" t="s">
        <v>140</v>
      </c>
      <c r="BK85" s="172">
        <f>BK86+BK95+BK100+BK109</f>
        <v>0</v>
      </c>
    </row>
    <row r="86" spans="1:65" s="12" customFormat="1" ht="22.9" customHeight="1">
      <c r="B86" s="159"/>
      <c r="C86" s="160"/>
      <c r="D86" s="161" t="s">
        <v>68</v>
      </c>
      <c r="E86" s="173" t="s">
        <v>898</v>
      </c>
      <c r="F86" s="173" t="s">
        <v>899</v>
      </c>
      <c r="G86" s="160"/>
      <c r="H86" s="160"/>
      <c r="I86" s="163"/>
      <c r="J86" s="174">
        <f>BK86</f>
        <v>0</v>
      </c>
      <c r="K86" s="160"/>
      <c r="L86" s="165"/>
      <c r="M86" s="166"/>
      <c r="N86" s="167"/>
      <c r="O86" s="167"/>
      <c r="P86" s="168">
        <f>SUM(P87:P94)</f>
        <v>0</v>
      </c>
      <c r="Q86" s="167"/>
      <c r="R86" s="168">
        <f>SUM(R87:R94)</f>
        <v>0</v>
      </c>
      <c r="S86" s="167"/>
      <c r="T86" s="169">
        <f>SUM(T87:T94)</f>
        <v>0</v>
      </c>
      <c r="AR86" s="170" t="s">
        <v>182</v>
      </c>
      <c r="AT86" s="171" t="s">
        <v>68</v>
      </c>
      <c r="AU86" s="171" t="s">
        <v>77</v>
      </c>
      <c r="AY86" s="170" t="s">
        <v>140</v>
      </c>
      <c r="BK86" s="172">
        <f>SUM(BK87:BK94)</f>
        <v>0</v>
      </c>
    </row>
    <row r="87" spans="1:65" s="2" customFormat="1" ht="16.5" customHeight="1">
      <c r="A87" s="36"/>
      <c r="B87" s="37"/>
      <c r="C87" s="175" t="s">
        <v>77</v>
      </c>
      <c r="D87" s="175" t="s">
        <v>144</v>
      </c>
      <c r="E87" s="176" t="s">
        <v>900</v>
      </c>
      <c r="F87" s="177" t="s">
        <v>901</v>
      </c>
      <c r="G87" s="178" t="s">
        <v>887</v>
      </c>
      <c r="H87" s="179">
        <v>1</v>
      </c>
      <c r="I87" s="180"/>
      <c r="J87" s="181">
        <f>ROUND(I87*H87,2)</f>
        <v>0</v>
      </c>
      <c r="K87" s="177" t="s">
        <v>578</v>
      </c>
      <c r="L87" s="41"/>
      <c r="M87" s="182" t="s">
        <v>19</v>
      </c>
      <c r="N87" s="183" t="s">
        <v>40</v>
      </c>
      <c r="O87" s="66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6" t="s">
        <v>902</v>
      </c>
      <c r="AT87" s="186" t="s">
        <v>144</v>
      </c>
      <c r="AU87" s="186" t="s">
        <v>79</v>
      </c>
      <c r="AY87" s="19" t="s">
        <v>140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9" t="s">
        <v>77</v>
      </c>
      <c r="BK87" s="187">
        <f>ROUND(I87*H87,2)</f>
        <v>0</v>
      </c>
      <c r="BL87" s="19" t="s">
        <v>902</v>
      </c>
      <c r="BM87" s="186" t="s">
        <v>903</v>
      </c>
    </row>
    <row r="88" spans="1:65" s="2" customFormat="1">
      <c r="A88" s="36"/>
      <c r="B88" s="37"/>
      <c r="C88" s="38"/>
      <c r="D88" s="188" t="s">
        <v>152</v>
      </c>
      <c r="E88" s="38"/>
      <c r="F88" s="189" t="s">
        <v>901</v>
      </c>
      <c r="G88" s="38"/>
      <c r="H88" s="38"/>
      <c r="I88" s="190"/>
      <c r="J88" s="38"/>
      <c r="K88" s="38"/>
      <c r="L88" s="41"/>
      <c r="M88" s="191"/>
      <c r="N88" s="192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152</v>
      </c>
      <c r="AU88" s="19" t="s">
        <v>79</v>
      </c>
    </row>
    <row r="89" spans="1:65" s="13" customFormat="1">
      <c r="B89" s="195"/>
      <c r="C89" s="196"/>
      <c r="D89" s="188" t="s">
        <v>156</v>
      </c>
      <c r="E89" s="197" t="s">
        <v>19</v>
      </c>
      <c r="F89" s="198" t="s">
        <v>904</v>
      </c>
      <c r="G89" s="196"/>
      <c r="H89" s="199">
        <v>1</v>
      </c>
      <c r="I89" s="200"/>
      <c r="J89" s="196"/>
      <c r="K89" s="196"/>
      <c r="L89" s="201"/>
      <c r="M89" s="202"/>
      <c r="N89" s="203"/>
      <c r="O89" s="203"/>
      <c r="P89" s="203"/>
      <c r="Q89" s="203"/>
      <c r="R89" s="203"/>
      <c r="S89" s="203"/>
      <c r="T89" s="204"/>
      <c r="AT89" s="205" t="s">
        <v>156</v>
      </c>
      <c r="AU89" s="205" t="s">
        <v>79</v>
      </c>
      <c r="AV89" s="13" t="s">
        <v>79</v>
      </c>
      <c r="AW89" s="13" t="s">
        <v>31</v>
      </c>
      <c r="AX89" s="13" t="s">
        <v>69</v>
      </c>
      <c r="AY89" s="205" t="s">
        <v>140</v>
      </c>
    </row>
    <row r="90" spans="1:65" s="14" customFormat="1">
      <c r="B90" s="206"/>
      <c r="C90" s="207"/>
      <c r="D90" s="188" t="s">
        <v>156</v>
      </c>
      <c r="E90" s="208" t="s">
        <v>19</v>
      </c>
      <c r="F90" s="209" t="s">
        <v>158</v>
      </c>
      <c r="G90" s="207"/>
      <c r="H90" s="210">
        <v>1</v>
      </c>
      <c r="I90" s="211"/>
      <c r="J90" s="207"/>
      <c r="K90" s="207"/>
      <c r="L90" s="212"/>
      <c r="M90" s="213"/>
      <c r="N90" s="214"/>
      <c r="O90" s="214"/>
      <c r="P90" s="214"/>
      <c r="Q90" s="214"/>
      <c r="R90" s="214"/>
      <c r="S90" s="214"/>
      <c r="T90" s="215"/>
      <c r="AT90" s="216" t="s">
        <v>156</v>
      </c>
      <c r="AU90" s="216" t="s">
        <v>79</v>
      </c>
      <c r="AV90" s="14" t="s">
        <v>150</v>
      </c>
      <c r="AW90" s="14" t="s">
        <v>31</v>
      </c>
      <c r="AX90" s="14" t="s">
        <v>77</v>
      </c>
      <c r="AY90" s="216" t="s">
        <v>140</v>
      </c>
    </row>
    <row r="91" spans="1:65" s="2" customFormat="1" ht="16.5" customHeight="1">
      <c r="A91" s="36"/>
      <c r="B91" s="37"/>
      <c r="C91" s="175" t="s">
        <v>79</v>
      </c>
      <c r="D91" s="175" t="s">
        <v>144</v>
      </c>
      <c r="E91" s="176" t="s">
        <v>905</v>
      </c>
      <c r="F91" s="177" t="s">
        <v>906</v>
      </c>
      <c r="G91" s="178" t="s">
        <v>887</v>
      </c>
      <c r="H91" s="179">
        <v>1</v>
      </c>
      <c r="I91" s="180"/>
      <c r="J91" s="181">
        <f>ROUND(I91*H91,2)</f>
        <v>0</v>
      </c>
      <c r="K91" s="177" t="s">
        <v>578</v>
      </c>
      <c r="L91" s="41"/>
      <c r="M91" s="182" t="s">
        <v>19</v>
      </c>
      <c r="N91" s="183" t="s">
        <v>40</v>
      </c>
      <c r="O91" s="66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902</v>
      </c>
      <c r="AT91" s="186" t="s">
        <v>144</v>
      </c>
      <c r="AU91" s="186" t="s">
        <v>79</v>
      </c>
      <c r="AY91" s="19" t="s">
        <v>140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9" t="s">
        <v>77</v>
      </c>
      <c r="BK91" s="187">
        <f>ROUND(I91*H91,2)</f>
        <v>0</v>
      </c>
      <c r="BL91" s="19" t="s">
        <v>902</v>
      </c>
      <c r="BM91" s="186" t="s">
        <v>907</v>
      </c>
    </row>
    <row r="92" spans="1:65" s="2" customFormat="1">
      <c r="A92" s="36"/>
      <c r="B92" s="37"/>
      <c r="C92" s="38"/>
      <c r="D92" s="188" t="s">
        <v>152</v>
      </c>
      <c r="E92" s="38"/>
      <c r="F92" s="189" t="s">
        <v>906</v>
      </c>
      <c r="G92" s="38"/>
      <c r="H92" s="38"/>
      <c r="I92" s="190"/>
      <c r="J92" s="38"/>
      <c r="K92" s="38"/>
      <c r="L92" s="41"/>
      <c r="M92" s="191"/>
      <c r="N92" s="192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152</v>
      </c>
      <c r="AU92" s="19" t="s">
        <v>79</v>
      </c>
    </row>
    <row r="93" spans="1:65" s="13" customFormat="1">
      <c r="B93" s="195"/>
      <c r="C93" s="196"/>
      <c r="D93" s="188" t="s">
        <v>156</v>
      </c>
      <c r="E93" s="197" t="s">
        <v>19</v>
      </c>
      <c r="F93" s="198" t="s">
        <v>908</v>
      </c>
      <c r="G93" s="196"/>
      <c r="H93" s="199">
        <v>1</v>
      </c>
      <c r="I93" s="200"/>
      <c r="J93" s="196"/>
      <c r="K93" s="196"/>
      <c r="L93" s="201"/>
      <c r="M93" s="202"/>
      <c r="N93" s="203"/>
      <c r="O93" s="203"/>
      <c r="P93" s="203"/>
      <c r="Q93" s="203"/>
      <c r="R93" s="203"/>
      <c r="S93" s="203"/>
      <c r="T93" s="204"/>
      <c r="AT93" s="205" t="s">
        <v>156</v>
      </c>
      <c r="AU93" s="205" t="s">
        <v>79</v>
      </c>
      <c r="AV93" s="13" t="s">
        <v>79</v>
      </c>
      <c r="AW93" s="13" t="s">
        <v>31</v>
      </c>
      <c r="AX93" s="13" t="s">
        <v>69</v>
      </c>
      <c r="AY93" s="205" t="s">
        <v>140</v>
      </c>
    </row>
    <row r="94" spans="1:65" s="14" customFormat="1">
      <c r="B94" s="206"/>
      <c r="C94" s="207"/>
      <c r="D94" s="188" t="s">
        <v>156</v>
      </c>
      <c r="E94" s="208" t="s">
        <v>19</v>
      </c>
      <c r="F94" s="209" t="s">
        <v>158</v>
      </c>
      <c r="G94" s="207"/>
      <c r="H94" s="210">
        <v>1</v>
      </c>
      <c r="I94" s="211"/>
      <c r="J94" s="207"/>
      <c r="K94" s="207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156</v>
      </c>
      <c r="AU94" s="216" t="s">
        <v>79</v>
      </c>
      <c r="AV94" s="14" t="s">
        <v>150</v>
      </c>
      <c r="AW94" s="14" t="s">
        <v>31</v>
      </c>
      <c r="AX94" s="14" t="s">
        <v>77</v>
      </c>
      <c r="AY94" s="216" t="s">
        <v>140</v>
      </c>
    </row>
    <row r="95" spans="1:65" s="12" customFormat="1" ht="22.9" customHeight="1">
      <c r="B95" s="159"/>
      <c r="C95" s="160"/>
      <c r="D95" s="161" t="s">
        <v>68</v>
      </c>
      <c r="E95" s="173" t="s">
        <v>909</v>
      </c>
      <c r="F95" s="173" t="s">
        <v>910</v>
      </c>
      <c r="G95" s="160"/>
      <c r="H95" s="160"/>
      <c r="I95" s="163"/>
      <c r="J95" s="174">
        <f>BK95</f>
        <v>0</v>
      </c>
      <c r="K95" s="160"/>
      <c r="L95" s="165"/>
      <c r="M95" s="166"/>
      <c r="N95" s="167"/>
      <c r="O95" s="167"/>
      <c r="P95" s="168">
        <f>SUM(P96:P99)</f>
        <v>0</v>
      </c>
      <c r="Q95" s="167"/>
      <c r="R95" s="168">
        <f>SUM(R96:R99)</f>
        <v>0</v>
      </c>
      <c r="S95" s="167"/>
      <c r="T95" s="169">
        <f>SUM(T96:T99)</f>
        <v>0</v>
      </c>
      <c r="AR95" s="170" t="s">
        <v>182</v>
      </c>
      <c r="AT95" s="171" t="s">
        <v>68</v>
      </c>
      <c r="AU95" s="171" t="s">
        <v>77</v>
      </c>
      <c r="AY95" s="170" t="s">
        <v>140</v>
      </c>
      <c r="BK95" s="172">
        <f>SUM(BK96:BK99)</f>
        <v>0</v>
      </c>
    </row>
    <row r="96" spans="1:65" s="2" customFormat="1" ht="24.2" customHeight="1">
      <c r="A96" s="36"/>
      <c r="B96" s="37"/>
      <c r="C96" s="175" t="s">
        <v>150</v>
      </c>
      <c r="D96" s="175" t="s">
        <v>144</v>
      </c>
      <c r="E96" s="176" t="s">
        <v>911</v>
      </c>
      <c r="F96" s="177" t="s">
        <v>912</v>
      </c>
      <c r="G96" s="178" t="s">
        <v>887</v>
      </c>
      <c r="H96" s="179">
        <v>1</v>
      </c>
      <c r="I96" s="180"/>
      <c r="J96" s="181">
        <f>ROUND(I96*H96,2)</f>
        <v>0</v>
      </c>
      <c r="K96" s="177" t="s">
        <v>578</v>
      </c>
      <c r="L96" s="41"/>
      <c r="M96" s="182" t="s">
        <v>19</v>
      </c>
      <c r="N96" s="183" t="s">
        <v>40</v>
      </c>
      <c r="O96" s="66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6" t="s">
        <v>902</v>
      </c>
      <c r="AT96" s="186" t="s">
        <v>144</v>
      </c>
      <c r="AU96" s="186" t="s">
        <v>79</v>
      </c>
      <c r="AY96" s="19" t="s">
        <v>140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9" t="s">
        <v>77</v>
      </c>
      <c r="BK96" s="187">
        <f>ROUND(I96*H96,2)</f>
        <v>0</v>
      </c>
      <c r="BL96" s="19" t="s">
        <v>902</v>
      </c>
      <c r="BM96" s="186" t="s">
        <v>913</v>
      </c>
    </row>
    <row r="97" spans="1:65" s="2" customFormat="1" ht="19.5">
      <c r="A97" s="36"/>
      <c r="B97" s="37"/>
      <c r="C97" s="38"/>
      <c r="D97" s="188" t="s">
        <v>152</v>
      </c>
      <c r="E97" s="38"/>
      <c r="F97" s="189" t="s">
        <v>912</v>
      </c>
      <c r="G97" s="38"/>
      <c r="H97" s="38"/>
      <c r="I97" s="190"/>
      <c r="J97" s="38"/>
      <c r="K97" s="38"/>
      <c r="L97" s="41"/>
      <c r="M97" s="191"/>
      <c r="N97" s="192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152</v>
      </c>
      <c r="AU97" s="19" t="s">
        <v>79</v>
      </c>
    </row>
    <row r="98" spans="1:65" s="13" customFormat="1">
      <c r="B98" s="195"/>
      <c r="C98" s="196"/>
      <c r="D98" s="188" t="s">
        <v>156</v>
      </c>
      <c r="E98" s="197" t="s">
        <v>19</v>
      </c>
      <c r="F98" s="198" t="s">
        <v>914</v>
      </c>
      <c r="G98" s="196"/>
      <c r="H98" s="199">
        <v>1</v>
      </c>
      <c r="I98" s="200"/>
      <c r="J98" s="196"/>
      <c r="K98" s="196"/>
      <c r="L98" s="201"/>
      <c r="M98" s="202"/>
      <c r="N98" s="203"/>
      <c r="O98" s="203"/>
      <c r="P98" s="203"/>
      <c r="Q98" s="203"/>
      <c r="R98" s="203"/>
      <c r="S98" s="203"/>
      <c r="T98" s="204"/>
      <c r="AT98" s="205" t="s">
        <v>156</v>
      </c>
      <c r="AU98" s="205" t="s">
        <v>79</v>
      </c>
      <c r="AV98" s="13" t="s">
        <v>79</v>
      </c>
      <c r="AW98" s="13" t="s">
        <v>31</v>
      </c>
      <c r="AX98" s="13" t="s">
        <v>69</v>
      </c>
      <c r="AY98" s="205" t="s">
        <v>140</v>
      </c>
    </row>
    <row r="99" spans="1:65" s="14" customFormat="1">
      <c r="B99" s="206"/>
      <c r="C99" s="207"/>
      <c r="D99" s="188" t="s">
        <v>156</v>
      </c>
      <c r="E99" s="208" t="s">
        <v>19</v>
      </c>
      <c r="F99" s="209" t="s">
        <v>158</v>
      </c>
      <c r="G99" s="207"/>
      <c r="H99" s="210">
        <v>1</v>
      </c>
      <c r="I99" s="211"/>
      <c r="J99" s="207"/>
      <c r="K99" s="207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156</v>
      </c>
      <c r="AU99" s="216" t="s">
        <v>79</v>
      </c>
      <c r="AV99" s="14" t="s">
        <v>150</v>
      </c>
      <c r="AW99" s="14" t="s">
        <v>31</v>
      </c>
      <c r="AX99" s="14" t="s">
        <v>77</v>
      </c>
      <c r="AY99" s="216" t="s">
        <v>140</v>
      </c>
    </row>
    <row r="100" spans="1:65" s="12" customFormat="1" ht="22.9" customHeight="1">
      <c r="B100" s="159"/>
      <c r="C100" s="160"/>
      <c r="D100" s="161" t="s">
        <v>68</v>
      </c>
      <c r="E100" s="173" t="s">
        <v>915</v>
      </c>
      <c r="F100" s="173" t="s">
        <v>916</v>
      </c>
      <c r="G100" s="160"/>
      <c r="H100" s="160"/>
      <c r="I100" s="163"/>
      <c r="J100" s="174">
        <f>BK100</f>
        <v>0</v>
      </c>
      <c r="K100" s="160"/>
      <c r="L100" s="165"/>
      <c r="M100" s="166"/>
      <c r="N100" s="167"/>
      <c r="O100" s="167"/>
      <c r="P100" s="168">
        <f>SUM(P101:P108)</f>
        <v>0</v>
      </c>
      <c r="Q100" s="167"/>
      <c r="R100" s="168">
        <f>SUM(R101:R108)</f>
        <v>0</v>
      </c>
      <c r="S100" s="167"/>
      <c r="T100" s="169">
        <f>SUM(T101:T108)</f>
        <v>0</v>
      </c>
      <c r="AR100" s="170" t="s">
        <v>182</v>
      </c>
      <c r="AT100" s="171" t="s">
        <v>68</v>
      </c>
      <c r="AU100" s="171" t="s">
        <v>77</v>
      </c>
      <c r="AY100" s="170" t="s">
        <v>140</v>
      </c>
      <c r="BK100" s="172">
        <f>SUM(BK101:BK108)</f>
        <v>0</v>
      </c>
    </row>
    <row r="101" spans="1:65" s="2" customFormat="1" ht="16.5" customHeight="1">
      <c r="A101" s="36"/>
      <c r="B101" s="37"/>
      <c r="C101" s="175" t="s">
        <v>182</v>
      </c>
      <c r="D101" s="175" t="s">
        <v>144</v>
      </c>
      <c r="E101" s="176" t="s">
        <v>917</v>
      </c>
      <c r="F101" s="177" t="s">
        <v>918</v>
      </c>
      <c r="G101" s="178" t="s">
        <v>887</v>
      </c>
      <c r="H101" s="179">
        <v>1</v>
      </c>
      <c r="I101" s="180"/>
      <c r="J101" s="181">
        <f>ROUND(I101*H101,2)</f>
        <v>0</v>
      </c>
      <c r="K101" s="177" t="s">
        <v>578</v>
      </c>
      <c r="L101" s="41"/>
      <c r="M101" s="182" t="s">
        <v>19</v>
      </c>
      <c r="N101" s="183" t="s">
        <v>40</v>
      </c>
      <c r="O101" s="66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6" t="s">
        <v>902</v>
      </c>
      <c r="AT101" s="186" t="s">
        <v>144</v>
      </c>
      <c r="AU101" s="186" t="s">
        <v>79</v>
      </c>
      <c r="AY101" s="19" t="s">
        <v>140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9" t="s">
        <v>77</v>
      </c>
      <c r="BK101" s="187">
        <f>ROUND(I101*H101,2)</f>
        <v>0</v>
      </c>
      <c r="BL101" s="19" t="s">
        <v>902</v>
      </c>
      <c r="BM101" s="186" t="s">
        <v>919</v>
      </c>
    </row>
    <row r="102" spans="1:65" s="2" customFormat="1">
      <c r="A102" s="36"/>
      <c r="B102" s="37"/>
      <c r="C102" s="38"/>
      <c r="D102" s="188" t="s">
        <v>152</v>
      </c>
      <c r="E102" s="38"/>
      <c r="F102" s="189" t="s">
        <v>918</v>
      </c>
      <c r="G102" s="38"/>
      <c r="H102" s="38"/>
      <c r="I102" s="190"/>
      <c r="J102" s="38"/>
      <c r="K102" s="38"/>
      <c r="L102" s="41"/>
      <c r="M102" s="191"/>
      <c r="N102" s="192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152</v>
      </c>
      <c r="AU102" s="19" t="s">
        <v>79</v>
      </c>
    </row>
    <row r="103" spans="1:65" s="13" customFormat="1">
      <c r="B103" s="195"/>
      <c r="C103" s="196"/>
      <c r="D103" s="188" t="s">
        <v>156</v>
      </c>
      <c r="E103" s="197" t="s">
        <v>19</v>
      </c>
      <c r="F103" s="198" t="s">
        <v>920</v>
      </c>
      <c r="G103" s="196"/>
      <c r="H103" s="199">
        <v>1</v>
      </c>
      <c r="I103" s="200"/>
      <c r="J103" s="196"/>
      <c r="K103" s="196"/>
      <c r="L103" s="201"/>
      <c r="M103" s="202"/>
      <c r="N103" s="203"/>
      <c r="O103" s="203"/>
      <c r="P103" s="203"/>
      <c r="Q103" s="203"/>
      <c r="R103" s="203"/>
      <c r="S103" s="203"/>
      <c r="T103" s="204"/>
      <c r="AT103" s="205" t="s">
        <v>156</v>
      </c>
      <c r="AU103" s="205" t="s">
        <v>79</v>
      </c>
      <c r="AV103" s="13" t="s">
        <v>79</v>
      </c>
      <c r="AW103" s="13" t="s">
        <v>31</v>
      </c>
      <c r="AX103" s="13" t="s">
        <v>69</v>
      </c>
      <c r="AY103" s="205" t="s">
        <v>140</v>
      </c>
    </row>
    <row r="104" spans="1:65" s="14" customFormat="1">
      <c r="B104" s="206"/>
      <c r="C104" s="207"/>
      <c r="D104" s="188" t="s">
        <v>156</v>
      </c>
      <c r="E104" s="208" t="s">
        <v>19</v>
      </c>
      <c r="F104" s="209" t="s">
        <v>158</v>
      </c>
      <c r="G104" s="207"/>
      <c r="H104" s="210">
        <v>1</v>
      </c>
      <c r="I104" s="211"/>
      <c r="J104" s="207"/>
      <c r="K104" s="207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156</v>
      </c>
      <c r="AU104" s="216" t="s">
        <v>79</v>
      </c>
      <c r="AV104" s="14" t="s">
        <v>150</v>
      </c>
      <c r="AW104" s="14" t="s">
        <v>31</v>
      </c>
      <c r="AX104" s="14" t="s">
        <v>77</v>
      </c>
      <c r="AY104" s="216" t="s">
        <v>140</v>
      </c>
    </row>
    <row r="105" spans="1:65" s="2" customFormat="1" ht="24.2" customHeight="1">
      <c r="A105" s="36"/>
      <c r="B105" s="37"/>
      <c r="C105" s="175" t="s">
        <v>188</v>
      </c>
      <c r="D105" s="175" t="s">
        <v>144</v>
      </c>
      <c r="E105" s="176" t="s">
        <v>921</v>
      </c>
      <c r="F105" s="177" t="s">
        <v>922</v>
      </c>
      <c r="G105" s="178" t="s">
        <v>887</v>
      </c>
      <c r="H105" s="179">
        <v>1</v>
      </c>
      <c r="I105" s="180"/>
      <c r="J105" s="181">
        <f>ROUND(I105*H105,2)</f>
        <v>0</v>
      </c>
      <c r="K105" s="177" t="s">
        <v>578</v>
      </c>
      <c r="L105" s="41"/>
      <c r="M105" s="182" t="s">
        <v>19</v>
      </c>
      <c r="N105" s="183" t="s">
        <v>40</v>
      </c>
      <c r="O105" s="66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902</v>
      </c>
      <c r="AT105" s="186" t="s">
        <v>144</v>
      </c>
      <c r="AU105" s="186" t="s">
        <v>79</v>
      </c>
      <c r="AY105" s="19" t="s">
        <v>140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9" t="s">
        <v>77</v>
      </c>
      <c r="BK105" s="187">
        <f>ROUND(I105*H105,2)</f>
        <v>0</v>
      </c>
      <c r="BL105" s="19" t="s">
        <v>902</v>
      </c>
      <c r="BM105" s="186" t="s">
        <v>923</v>
      </c>
    </row>
    <row r="106" spans="1:65" s="2" customFormat="1">
      <c r="A106" s="36"/>
      <c r="B106" s="37"/>
      <c r="C106" s="38"/>
      <c r="D106" s="188" t="s">
        <v>152</v>
      </c>
      <c r="E106" s="38"/>
      <c r="F106" s="189" t="s">
        <v>922</v>
      </c>
      <c r="G106" s="38"/>
      <c r="H106" s="38"/>
      <c r="I106" s="190"/>
      <c r="J106" s="38"/>
      <c r="K106" s="38"/>
      <c r="L106" s="41"/>
      <c r="M106" s="191"/>
      <c r="N106" s="192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152</v>
      </c>
      <c r="AU106" s="19" t="s">
        <v>79</v>
      </c>
    </row>
    <row r="107" spans="1:65" s="13" customFormat="1">
      <c r="B107" s="195"/>
      <c r="C107" s="196"/>
      <c r="D107" s="188" t="s">
        <v>156</v>
      </c>
      <c r="E107" s="197" t="s">
        <v>19</v>
      </c>
      <c r="F107" s="198" t="s">
        <v>924</v>
      </c>
      <c r="G107" s="196"/>
      <c r="H107" s="199">
        <v>1</v>
      </c>
      <c r="I107" s="200"/>
      <c r="J107" s="196"/>
      <c r="K107" s="196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156</v>
      </c>
      <c r="AU107" s="205" t="s">
        <v>79</v>
      </c>
      <c r="AV107" s="13" t="s">
        <v>79</v>
      </c>
      <c r="AW107" s="13" t="s">
        <v>31</v>
      </c>
      <c r="AX107" s="13" t="s">
        <v>69</v>
      </c>
      <c r="AY107" s="205" t="s">
        <v>140</v>
      </c>
    </row>
    <row r="108" spans="1:65" s="14" customFormat="1">
      <c r="B108" s="206"/>
      <c r="C108" s="207"/>
      <c r="D108" s="188" t="s">
        <v>156</v>
      </c>
      <c r="E108" s="208" t="s">
        <v>19</v>
      </c>
      <c r="F108" s="209" t="s">
        <v>158</v>
      </c>
      <c r="G108" s="207"/>
      <c r="H108" s="210">
        <v>1</v>
      </c>
      <c r="I108" s="211"/>
      <c r="J108" s="207"/>
      <c r="K108" s="207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156</v>
      </c>
      <c r="AU108" s="216" t="s">
        <v>79</v>
      </c>
      <c r="AV108" s="14" t="s">
        <v>150</v>
      </c>
      <c r="AW108" s="14" t="s">
        <v>31</v>
      </c>
      <c r="AX108" s="14" t="s">
        <v>77</v>
      </c>
      <c r="AY108" s="216" t="s">
        <v>140</v>
      </c>
    </row>
    <row r="109" spans="1:65" s="12" customFormat="1" ht="22.9" customHeight="1">
      <c r="B109" s="159"/>
      <c r="C109" s="160"/>
      <c r="D109" s="161" t="s">
        <v>68</v>
      </c>
      <c r="E109" s="173" t="s">
        <v>925</v>
      </c>
      <c r="F109" s="173" t="s">
        <v>926</v>
      </c>
      <c r="G109" s="160"/>
      <c r="H109" s="160"/>
      <c r="I109" s="163"/>
      <c r="J109" s="174">
        <f>BK109</f>
        <v>0</v>
      </c>
      <c r="K109" s="160"/>
      <c r="L109" s="165"/>
      <c r="M109" s="166"/>
      <c r="N109" s="167"/>
      <c r="O109" s="167"/>
      <c r="P109" s="168">
        <f>SUM(P110:P112)</f>
        <v>0</v>
      </c>
      <c r="Q109" s="167"/>
      <c r="R109" s="168">
        <f>SUM(R110:R112)</f>
        <v>0</v>
      </c>
      <c r="S109" s="167"/>
      <c r="T109" s="169">
        <f>SUM(T110:T112)</f>
        <v>0</v>
      </c>
      <c r="AR109" s="170" t="s">
        <v>182</v>
      </c>
      <c r="AT109" s="171" t="s">
        <v>68</v>
      </c>
      <c r="AU109" s="171" t="s">
        <v>77</v>
      </c>
      <c r="AY109" s="170" t="s">
        <v>140</v>
      </c>
      <c r="BK109" s="172">
        <f>SUM(BK110:BK112)</f>
        <v>0</v>
      </c>
    </row>
    <row r="110" spans="1:65" s="2" customFormat="1" ht="16.5" customHeight="1">
      <c r="A110" s="36"/>
      <c r="B110" s="37"/>
      <c r="C110" s="175" t="s">
        <v>149</v>
      </c>
      <c r="D110" s="175" t="s">
        <v>144</v>
      </c>
      <c r="E110" s="176" t="s">
        <v>927</v>
      </c>
      <c r="F110" s="177" t="s">
        <v>928</v>
      </c>
      <c r="G110" s="178" t="s">
        <v>887</v>
      </c>
      <c r="H110" s="179">
        <v>1</v>
      </c>
      <c r="I110" s="180"/>
      <c r="J110" s="181">
        <f>ROUND(I110*H110,2)</f>
        <v>0</v>
      </c>
      <c r="K110" s="177" t="s">
        <v>578</v>
      </c>
      <c r="L110" s="41"/>
      <c r="M110" s="182" t="s">
        <v>19</v>
      </c>
      <c r="N110" s="183" t="s">
        <v>40</v>
      </c>
      <c r="O110" s="66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902</v>
      </c>
      <c r="AT110" s="186" t="s">
        <v>144</v>
      </c>
      <c r="AU110" s="186" t="s">
        <v>79</v>
      </c>
      <c r="AY110" s="19" t="s">
        <v>140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9" t="s">
        <v>77</v>
      </c>
      <c r="BK110" s="187">
        <f>ROUND(I110*H110,2)</f>
        <v>0</v>
      </c>
      <c r="BL110" s="19" t="s">
        <v>902</v>
      </c>
      <c r="BM110" s="186" t="s">
        <v>929</v>
      </c>
    </row>
    <row r="111" spans="1:65" s="2" customFormat="1">
      <c r="A111" s="36"/>
      <c r="B111" s="37"/>
      <c r="C111" s="38"/>
      <c r="D111" s="188" t="s">
        <v>152</v>
      </c>
      <c r="E111" s="38"/>
      <c r="F111" s="189" t="s">
        <v>928</v>
      </c>
      <c r="G111" s="38"/>
      <c r="H111" s="38"/>
      <c r="I111" s="190"/>
      <c r="J111" s="38"/>
      <c r="K111" s="38"/>
      <c r="L111" s="41"/>
      <c r="M111" s="191"/>
      <c r="N111" s="192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152</v>
      </c>
      <c r="AU111" s="19" t="s">
        <v>79</v>
      </c>
    </row>
    <row r="112" spans="1:65" s="13" customFormat="1">
      <c r="B112" s="195"/>
      <c r="C112" s="196"/>
      <c r="D112" s="188" t="s">
        <v>156</v>
      </c>
      <c r="E112" s="197" t="s">
        <v>19</v>
      </c>
      <c r="F112" s="198" t="s">
        <v>77</v>
      </c>
      <c r="G112" s="196"/>
      <c r="H112" s="199">
        <v>1</v>
      </c>
      <c r="I112" s="200"/>
      <c r="J112" s="196"/>
      <c r="K112" s="196"/>
      <c r="L112" s="201"/>
      <c r="M112" s="251"/>
      <c r="N112" s="252"/>
      <c r="O112" s="252"/>
      <c r="P112" s="252"/>
      <c r="Q112" s="252"/>
      <c r="R112" s="252"/>
      <c r="S112" s="252"/>
      <c r="T112" s="253"/>
      <c r="AT112" s="205" t="s">
        <v>156</v>
      </c>
      <c r="AU112" s="205" t="s">
        <v>79</v>
      </c>
      <c r="AV112" s="13" t="s">
        <v>79</v>
      </c>
      <c r="AW112" s="13" t="s">
        <v>31</v>
      </c>
      <c r="AX112" s="13" t="s">
        <v>77</v>
      </c>
      <c r="AY112" s="205" t="s">
        <v>140</v>
      </c>
    </row>
    <row r="113" spans="1:31" s="2" customFormat="1" ht="6.95" customHeight="1">
      <c r="A113" s="36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1"/>
      <c r="M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</sheetData>
  <sheetProtection algorithmName="SHA-512" hashValue="2XQxa5APWfx4UMvqn+MzalJXW1YMkbzW5E797AtXrK8t90oPMBiFpn8BF+At/MST9yTSmkd5fJxT2mu5wI6AoQ==" saltValue="pxUT315KzL3NNNyby1Q8f28vSEtVDwtEmlhD6+Iaef6bqmd0IMQ71F2eL0PMe3EJSZ6117jZ/cxHPTOzH8teBg==" spinCount="100000" sheet="1" objects="1" scenarios="1" formatColumns="0" formatRows="0" autoFilter="0"/>
  <autoFilter ref="C83:K112" xr:uid="{00000000-0009-0000-0000-000003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54" customWidth="1"/>
    <col min="2" max="2" width="1.6640625" style="254" customWidth="1"/>
    <col min="3" max="4" width="5" style="254" customWidth="1"/>
    <col min="5" max="5" width="11.6640625" style="254" customWidth="1"/>
    <col min="6" max="6" width="9.1640625" style="254" customWidth="1"/>
    <col min="7" max="7" width="5" style="254" customWidth="1"/>
    <col min="8" max="8" width="77.83203125" style="254" customWidth="1"/>
    <col min="9" max="10" width="20" style="254" customWidth="1"/>
    <col min="11" max="11" width="1.6640625" style="254" customWidth="1"/>
  </cols>
  <sheetData>
    <row r="1" spans="2:11" s="1" customFormat="1" ht="37.5" customHeight="1"/>
    <row r="2" spans="2:11" s="1" customFormat="1" ht="7.5" customHeight="1">
      <c r="B2" s="255"/>
      <c r="C2" s="256"/>
      <c r="D2" s="256"/>
      <c r="E2" s="256"/>
      <c r="F2" s="256"/>
      <c r="G2" s="256"/>
      <c r="H2" s="256"/>
      <c r="I2" s="256"/>
      <c r="J2" s="256"/>
      <c r="K2" s="257"/>
    </row>
    <row r="3" spans="2:11" s="17" customFormat="1" ht="45" customHeight="1">
      <c r="B3" s="258"/>
      <c r="C3" s="386" t="s">
        <v>930</v>
      </c>
      <c r="D3" s="386"/>
      <c r="E3" s="386"/>
      <c r="F3" s="386"/>
      <c r="G3" s="386"/>
      <c r="H3" s="386"/>
      <c r="I3" s="386"/>
      <c r="J3" s="386"/>
      <c r="K3" s="259"/>
    </row>
    <row r="4" spans="2:11" s="1" customFormat="1" ht="25.5" customHeight="1">
      <c r="B4" s="260"/>
      <c r="C4" s="387" t="s">
        <v>931</v>
      </c>
      <c r="D4" s="387"/>
      <c r="E4" s="387"/>
      <c r="F4" s="387"/>
      <c r="G4" s="387"/>
      <c r="H4" s="387"/>
      <c r="I4" s="387"/>
      <c r="J4" s="387"/>
      <c r="K4" s="261"/>
    </row>
    <row r="5" spans="2:11" s="1" customFormat="1" ht="5.25" customHeight="1">
      <c r="B5" s="260"/>
      <c r="C5" s="262"/>
      <c r="D5" s="262"/>
      <c r="E5" s="262"/>
      <c r="F5" s="262"/>
      <c r="G5" s="262"/>
      <c r="H5" s="262"/>
      <c r="I5" s="262"/>
      <c r="J5" s="262"/>
      <c r="K5" s="261"/>
    </row>
    <row r="6" spans="2:11" s="1" customFormat="1" ht="15" customHeight="1">
      <c r="B6" s="260"/>
      <c r="C6" s="385" t="s">
        <v>932</v>
      </c>
      <c r="D6" s="385"/>
      <c r="E6" s="385"/>
      <c r="F6" s="385"/>
      <c r="G6" s="385"/>
      <c r="H6" s="385"/>
      <c r="I6" s="385"/>
      <c r="J6" s="385"/>
      <c r="K6" s="261"/>
    </row>
    <row r="7" spans="2:11" s="1" customFormat="1" ht="15" customHeight="1">
      <c r="B7" s="264"/>
      <c r="C7" s="385" t="s">
        <v>933</v>
      </c>
      <c r="D7" s="385"/>
      <c r="E7" s="385"/>
      <c r="F7" s="385"/>
      <c r="G7" s="385"/>
      <c r="H7" s="385"/>
      <c r="I7" s="385"/>
      <c r="J7" s="385"/>
      <c r="K7" s="261"/>
    </row>
    <row r="8" spans="2:11" s="1" customFormat="1" ht="12.75" customHeight="1">
      <c r="B8" s="264"/>
      <c r="C8" s="263"/>
      <c r="D8" s="263"/>
      <c r="E8" s="263"/>
      <c r="F8" s="263"/>
      <c r="G8" s="263"/>
      <c r="H8" s="263"/>
      <c r="I8" s="263"/>
      <c r="J8" s="263"/>
      <c r="K8" s="261"/>
    </row>
    <row r="9" spans="2:11" s="1" customFormat="1" ht="15" customHeight="1">
      <c r="B9" s="264"/>
      <c r="C9" s="385" t="s">
        <v>934</v>
      </c>
      <c r="D9" s="385"/>
      <c r="E9" s="385"/>
      <c r="F9" s="385"/>
      <c r="G9" s="385"/>
      <c r="H9" s="385"/>
      <c r="I9" s="385"/>
      <c r="J9" s="385"/>
      <c r="K9" s="261"/>
    </row>
    <row r="10" spans="2:11" s="1" customFormat="1" ht="15" customHeight="1">
      <c r="B10" s="264"/>
      <c r="C10" s="263"/>
      <c r="D10" s="385" t="s">
        <v>935</v>
      </c>
      <c r="E10" s="385"/>
      <c r="F10" s="385"/>
      <c r="G10" s="385"/>
      <c r="H10" s="385"/>
      <c r="I10" s="385"/>
      <c r="J10" s="385"/>
      <c r="K10" s="261"/>
    </row>
    <row r="11" spans="2:11" s="1" customFormat="1" ht="15" customHeight="1">
      <c r="B11" s="264"/>
      <c r="C11" s="265"/>
      <c r="D11" s="385" t="s">
        <v>936</v>
      </c>
      <c r="E11" s="385"/>
      <c r="F11" s="385"/>
      <c r="G11" s="385"/>
      <c r="H11" s="385"/>
      <c r="I11" s="385"/>
      <c r="J11" s="385"/>
      <c r="K11" s="261"/>
    </row>
    <row r="12" spans="2:11" s="1" customFormat="1" ht="15" customHeight="1">
      <c r="B12" s="264"/>
      <c r="C12" s="265"/>
      <c r="D12" s="263"/>
      <c r="E12" s="263"/>
      <c r="F12" s="263"/>
      <c r="G12" s="263"/>
      <c r="H12" s="263"/>
      <c r="I12" s="263"/>
      <c r="J12" s="263"/>
      <c r="K12" s="261"/>
    </row>
    <row r="13" spans="2:11" s="1" customFormat="1" ht="15" customHeight="1">
      <c r="B13" s="264"/>
      <c r="C13" s="265"/>
      <c r="D13" s="266" t="s">
        <v>937</v>
      </c>
      <c r="E13" s="263"/>
      <c r="F13" s="263"/>
      <c r="G13" s="263"/>
      <c r="H13" s="263"/>
      <c r="I13" s="263"/>
      <c r="J13" s="263"/>
      <c r="K13" s="261"/>
    </row>
    <row r="14" spans="2:11" s="1" customFormat="1" ht="12.75" customHeight="1">
      <c r="B14" s="264"/>
      <c r="C14" s="265"/>
      <c r="D14" s="265"/>
      <c r="E14" s="265"/>
      <c r="F14" s="265"/>
      <c r="G14" s="265"/>
      <c r="H14" s="265"/>
      <c r="I14" s="265"/>
      <c r="J14" s="265"/>
      <c r="K14" s="261"/>
    </row>
    <row r="15" spans="2:11" s="1" customFormat="1" ht="15" customHeight="1">
      <c r="B15" s="264"/>
      <c r="C15" s="265"/>
      <c r="D15" s="385" t="s">
        <v>938</v>
      </c>
      <c r="E15" s="385"/>
      <c r="F15" s="385"/>
      <c r="G15" s="385"/>
      <c r="H15" s="385"/>
      <c r="I15" s="385"/>
      <c r="J15" s="385"/>
      <c r="K15" s="261"/>
    </row>
    <row r="16" spans="2:11" s="1" customFormat="1" ht="15" customHeight="1">
      <c r="B16" s="264"/>
      <c r="C16" s="265"/>
      <c r="D16" s="385" t="s">
        <v>939</v>
      </c>
      <c r="E16" s="385"/>
      <c r="F16" s="385"/>
      <c r="G16" s="385"/>
      <c r="H16" s="385"/>
      <c r="I16" s="385"/>
      <c r="J16" s="385"/>
      <c r="K16" s="261"/>
    </row>
    <row r="17" spans="2:11" s="1" customFormat="1" ht="15" customHeight="1">
      <c r="B17" s="264"/>
      <c r="C17" s="265"/>
      <c r="D17" s="385" t="s">
        <v>940</v>
      </c>
      <c r="E17" s="385"/>
      <c r="F17" s="385"/>
      <c r="G17" s="385"/>
      <c r="H17" s="385"/>
      <c r="I17" s="385"/>
      <c r="J17" s="385"/>
      <c r="K17" s="261"/>
    </row>
    <row r="18" spans="2:11" s="1" customFormat="1" ht="15" customHeight="1">
      <c r="B18" s="264"/>
      <c r="C18" s="265"/>
      <c r="D18" s="265"/>
      <c r="E18" s="267" t="s">
        <v>76</v>
      </c>
      <c r="F18" s="385" t="s">
        <v>941</v>
      </c>
      <c r="G18" s="385"/>
      <c r="H18" s="385"/>
      <c r="I18" s="385"/>
      <c r="J18" s="385"/>
      <c r="K18" s="261"/>
    </row>
    <row r="19" spans="2:11" s="1" customFormat="1" ht="15" customHeight="1">
      <c r="B19" s="264"/>
      <c r="C19" s="265"/>
      <c r="D19" s="265"/>
      <c r="E19" s="267" t="s">
        <v>942</v>
      </c>
      <c r="F19" s="385" t="s">
        <v>943</v>
      </c>
      <c r="G19" s="385"/>
      <c r="H19" s="385"/>
      <c r="I19" s="385"/>
      <c r="J19" s="385"/>
      <c r="K19" s="261"/>
    </row>
    <row r="20" spans="2:11" s="1" customFormat="1" ht="15" customHeight="1">
      <c r="B20" s="264"/>
      <c r="C20" s="265"/>
      <c r="D20" s="265"/>
      <c r="E20" s="267" t="s">
        <v>944</v>
      </c>
      <c r="F20" s="385" t="s">
        <v>945</v>
      </c>
      <c r="G20" s="385"/>
      <c r="H20" s="385"/>
      <c r="I20" s="385"/>
      <c r="J20" s="385"/>
      <c r="K20" s="261"/>
    </row>
    <row r="21" spans="2:11" s="1" customFormat="1" ht="15" customHeight="1">
      <c r="B21" s="264"/>
      <c r="C21" s="265"/>
      <c r="D21" s="265"/>
      <c r="E21" s="267" t="s">
        <v>83</v>
      </c>
      <c r="F21" s="385" t="s">
        <v>84</v>
      </c>
      <c r="G21" s="385"/>
      <c r="H21" s="385"/>
      <c r="I21" s="385"/>
      <c r="J21" s="385"/>
      <c r="K21" s="261"/>
    </row>
    <row r="22" spans="2:11" s="1" customFormat="1" ht="15" customHeight="1">
      <c r="B22" s="264"/>
      <c r="C22" s="265"/>
      <c r="D22" s="265"/>
      <c r="E22" s="267" t="s">
        <v>946</v>
      </c>
      <c r="F22" s="385" t="s">
        <v>947</v>
      </c>
      <c r="G22" s="385"/>
      <c r="H22" s="385"/>
      <c r="I22" s="385"/>
      <c r="J22" s="385"/>
      <c r="K22" s="261"/>
    </row>
    <row r="23" spans="2:11" s="1" customFormat="1" ht="15" customHeight="1">
      <c r="B23" s="264"/>
      <c r="C23" s="265"/>
      <c r="D23" s="265"/>
      <c r="E23" s="267" t="s">
        <v>948</v>
      </c>
      <c r="F23" s="385" t="s">
        <v>949</v>
      </c>
      <c r="G23" s="385"/>
      <c r="H23" s="385"/>
      <c r="I23" s="385"/>
      <c r="J23" s="385"/>
      <c r="K23" s="261"/>
    </row>
    <row r="24" spans="2:11" s="1" customFormat="1" ht="12.75" customHeight="1">
      <c r="B24" s="264"/>
      <c r="C24" s="265"/>
      <c r="D24" s="265"/>
      <c r="E24" s="265"/>
      <c r="F24" s="265"/>
      <c r="G24" s="265"/>
      <c r="H24" s="265"/>
      <c r="I24" s="265"/>
      <c r="J24" s="265"/>
      <c r="K24" s="261"/>
    </row>
    <row r="25" spans="2:11" s="1" customFormat="1" ht="15" customHeight="1">
      <c r="B25" s="264"/>
      <c r="C25" s="385" t="s">
        <v>950</v>
      </c>
      <c r="D25" s="385"/>
      <c r="E25" s="385"/>
      <c r="F25" s="385"/>
      <c r="G25" s="385"/>
      <c r="H25" s="385"/>
      <c r="I25" s="385"/>
      <c r="J25" s="385"/>
      <c r="K25" s="261"/>
    </row>
    <row r="26" spans="2:11" s="1" customFormat="1" ht="15" customHeight="1">
      <c r="B26" s="264"/>
      <c r="C26" s="385" t="s">
        <v>951</v>
      </c>
      <c r="D26" s="385"/>
      <c r="E26" s="385"/>
      <c r="F26" s="385"/>
      <c r="G26" s="385"/>
      <c r="H26" s="385"/>
      <c r="I26" s="385"/>
      <c r="J26" s="385"/>
      <c r="K26" s="261"/>
    </row>
    <row r="27" spans="2:11" s="1" customFormat="1" ht="15" customHeight="1">
      <c r="B27" s="264"/>
      <c r="C27" s="263"/>
      <c r="D27" s="385" t="s">
        <v>952</v>
      </c>
      <c r="E27" s="385"/>
      <c r="F27" s="385"/>
      <c r="G27" s="385"/>
      <c r="H27" s="385"/>
      <c r="I27" s="385"/>
      <c r="J27" s="385"/>
      <c r="K27" s="261"/>
    </row>
    <row r="28" spans="2:11" s="1" customFormat="1" ht="15" customHeight="1">
      <c r="B28" s="264"/>
      <c r="C28" s="265"/>
      <c r="D28" s="385" t="s">
        <v>953</v>
      </c>
      <c r="E28" s="385"/>
      <c r="F28" s="385"/>
      <c r="G28" s="385"/>
      <c r="H28" s="385"/>
      <c r="I28" s="385"/>
      <c r="J28" s="385"/>
      <c r="K28" s="261"/>
    </row>
    <row r="29" spans="2:11" s="1" customFormat="1" ht="12.75" customHeight="1">
      <c r="B29" s="264"/>
      <c r="C29" s="265"/>
      <c r="D29" s="265"/>
      <c r="E29" s="265"/>
      <c r="F29" s="265"/>
      <c r="G29" s="265"/>
      <c r="H29" s="265"/>
      <c r="I29" s="265"/>
      <c r="J29" s="265"/>
      <c r="K29" s="261"/>
    </row>
    <row r="30" spans="2:11" s="1" customFormat="1" ht="15" customHeight="1">
      <c r="B30" s="264"/>
      <c r="C30" s="265"/>
      <c r="D30" s="385" t="s">
        <v>954</v>
      </c>
      <c r="E30" s="385"/>
      <c r="F30" s="385"/>
      <c r="G30" s="385"/>
      <c r="H30" s="385"/>
      <c r="I30" s="385"/>
      <c r="J30" s="385"/>
      <c r="K30" s="261"/>
    </row>
    <row r="31" spans="2:11" s="1" customFormat="1" ht="15" customHeight="1">
      <c r="B31" s="264"/>
      <c r="C31" s="265"/>
      <c r="D31" s="385" t="s">
        <v>955</v>
      </c>
      <c r="E31" s="385"/>
      <c r="F31" s="385"/>
      <c r="G31" s="385"/>
      <c r="H31" s="385"/>
      <c r="I31" s="385"/>
      <c r="J31" s="385"/>
      <c r="K31" s="261"/>
    </row>
    <row r="32" spans="2:11" s="1" customFormat="1" ht="12.75" customHeight="1">
      <c r="B32" s="264"/>
      <c r="C32" s="265"/>
      <c r="D32" s="265"/>
      <c r="E32" s="265"/>
      <c r="F32" s="265"/>
      <c r="G32" s="265"/>
      <c r="H32" s="265"/>
      <c r="I32" s="265"/>
      <c r="J32" s="265"/>
      <c r="K32" s="261"/>
    </row>
    <row r="33" spans="2:11" s="1" customFormat="1" ht="15" customHeight="1">
      <c r="B33" s="264"/>
      <c r="C33" s="265"/>
      <c r="D33" s="385" t="s">
        <v>956</v>
      </c>
      <c r="E33" s="385"/>
      <c r="F33" s="385"/>
      <c r="G33" s="385"/>
      <c r="H33" s="385"/>
      <c r="I33" s="385"/>
      <c r="J33" s="385"/>
      <c r="K33" s="261"/>
    </row>
    <row r="34" spans="2:11" s="1" customFormat="1" ht="15" customHeight="1">
      <c r="B34" s="264"/>
      <c r="C34" s="265"/>
      <c r="D34" s="385" t="s">
        <v>957</v>
      </c>
      <c r="E34" s="385"/>
      <c r="F34" s="385"/>
      <c r="G34" s="385"/>
      <c r="H34" s="385"/>
      <c r="I34" s="385"/>
      <c r="J34" s="385"/>
      <c r="K34" s="261"/>
    </row>
    <row r="35" spans="2:11" s="1" customFormat="1" ht="15" customHeight="1">
      <c r="B35" s="264"/>
      <c r="C35" s="265"/>
      <c r="D35" s="385" t="s">
        <v>958</v>
      </c>
      <c r="E35" s="385"/>
      <c r="F35" s="385"/>
      <c r="G35" s="385"/>
      <c r="H35" s="385"/>
      <c r="I35" s="385"/>
      <c r="J35" s="385"/>
      <c r="K35" s="261"/>
    </row>
    <row r="36" spans="2:11" s="1" customFormat="1" ht="15" customHeight="1">
      <c r="B36" s="264"/>
      <c r="C36" s="265"/>
      <c r="D36" s="263"/>
      <c r="E36" s="266" t="s">
        <v>126</v>
      </c>
      <c r="F36" s="263"/>
      <c r="G36" s="385" t="s">
        <v>959</v>
      </c>
      <c r="H36" s="385"/>
      <c r="I36" s="385"/>
      <c r="J36" s="385"/>
      <c r="K36" s="261"/>
    </row>
    <row r="37" spans="2:11" s="1" customFormat="1" ht="30.75" customHeight="1">
      <c r="B37" s="264"/>
      <c r="C37" s="265"/>
      <c r="D37" s="263"/>
      <c r="E37" s="266" t="s">
        <v>960</v>
      </c>
      <c r="F37" s="263"/>
      <c r="G37" s="385" t="s">
        <v>961</v>
      </c>
      <c r="H37" s="385"/>
      <c r="I37" s="385"/>
      <c r="J37" s="385"/>
      <c r="K37" s="261"/>
    </row>
    <row r="38" spans="2:11" s="1" customFormat="1" ht="15" customHeight="1">
      <c r="B38" s="264"/>
      <c r="C38" s="265"/>
      <c r="D38" s="263"/>
      <c r="E38" s="266" t="s">
        <v>50</v>
      </c>
      <c r="F38" s="263"/>
      <c r="G38" s="385" t="s">
        <v>962</v>
      </c>
      <c r="H38" s="385"/>
      <c r="I38" s="385"/>
      <c r="J38" s="385"/>
      <c r="K38" s="261"/>
    </row>
    <row r="39" spans="2:11" s="1" customFormat="1" ht="15" customHeight="1">
      <c r="B39" s="264"/>
      <c r="C39" s="265"/>
      <c r="D39" s="263"/>
      <c r="E39" s="266" t="s">
        <v>51</v>
      </c>
      <c r="F39" s="263"/>
      <c r="G39" s="385" t="s">
        <v>963</v>
      </c>
      <c r="H39" s="385"/>
      <c r="I39" s="385"/>
      <c r="J39" s="385"/>
      <c r="K39" s="261"/>
    </row>
    <row r="40" spans="2:11" s="1" customFormat="1" ht="15" customHeight="1">
      <c r="B40" s="264"/>
      <c r="C40" s="265"/>
      <c r="D40" s="263"/>
      <c r="E40" s="266" t="s">
        <v>127</v>
      </c>
      <c r="F40" s="263"/>
      <c r="G40" s="385" t="s">
        <v>964</v>
      </c>
      <c r="H40" s="385"/>
      <c r="I40" s="385"/>
      <c r="J40" s="385"/>
      <c r="K40" s="261"/>
    </row>
    <row r="41" spans="2:11" s="1" customFormat="1" ht="15" customHeight="1">
      <c r="B41" s="264"/>
      <c r="C41" s="265"/>
      <c r="D41" s="263"/>
      <c r="E41" s="266" t="s">
        <v>128</v>
      </c>
      <c r="F41" s="263"/>
      <c r="G41" s="385" t="s">
        <v>965</v>
      </c>
      <c r="H41" s="385"/>
      <c r="I41" s="385"/>
      <c r="J41" s="385"/>
      <c r="K41" s="261"/>
    </row>
    <row r="42" spans="2:11" s="1" customFormat="1" ht="15" customHeight="1">
      <c r="B42" s="264"/>
      <c r="C42" s="265"/>
      <c r="D42" s="263"/>
      <c r="E42" s="266" t="s">
        <v>966</v>
      </c>
      <c r="F42" s="263"/>
      <c r="G42" s="385" t="s">
        <v>967</v>
      </c>
      <c r="H42" s="385"/>
      <c r="I42" s="385"/>
      <c r="J42" s="385"/>
      <c r="K42" s="261"/>
    </row>
    <row r="43" spans="2:11" s="1" customFormat="1" ht="15" customHeight="1">
      <c r="B43" s="264"/>
      <c r="C43" s="265"/>
      <c r="D43" s="263"/>
      <c r="E43" s="266"/>
      <c r="F43" s="263"/>
      <c r="G43" s="385" t="s">
        <v>968</v>
      </c>
      <c r="H43" s="385"/>
      <c r="I43" s="385"/>
      <c r="J43" s="385"/>
      <c r="K43" s="261"/>
    </row>
    <row r="44" spans="2:11" s="1" customFormat="1" ht="15" customHeight="1">
      <c r="B44" s="264"/>
      <c r="C44" s="265"/>
      <c r="D44" s="263"/>
      <c r="E44" s="266" t="s">
        <v>969</v>
      </c>
      <c r="F44" s="263"/>
      <c r="G44" s="385" t="s">
        <v>970</v>
      </c>
      <c r="H44" s="385"/>
      <c r="I44" s="385"/>
      <c r="J44" s="385"/>
      <c r="K44" s="261"/>
    </row>
    <row r="45" spans="2:11" s="1" customFormat="1" ht="15" customHeight="1">
      <c r="B45" s="264"/>
      <c r="C45" s="265"/>
      <c r="D45" s="263"/>
      <c r="E45" s="266" t="s">
        <v>130</v>
      </c>
      <c r="F45" s="263"/>
      <c r="G45" s="385" t="s">
        <v>971</v>
      </c>
      <c r="H45" s="385"/>
      <c r="I45" s="385"/>
      <c r="J45" s="385"/>
      <c r="K45" s="261"/>
    </row>
    <row r="46" spans="2:11" s="1" customFormat="1" ht="12.75" customHeight="1">
      <c r="B46" s="264"/>
      <c r="C46" s="265"/>
      <c r="D46" s="263"/>
      <c r="E46" s="263"/>
      <c r="F46" s="263"/>
      <c r="G46" s="263"/>
      <c r="H46" s="263"/>
      <c r="I46" s="263"/>
      <c r="J46" s="263"/>
      <c r="K46" s="261"/>
    </row>
    <row r="47" spans="2:11" s="1" customFormat="1" ht="15" customHeight="1">
      <c r="B47" s="264"/>
      <c r="C47" s="265"/>
      <c r="D47" s="385" t="s">
        <v>972</v>
      </c>
      <c r="E47" s="385"/>
      <c r="F47" s="385"/>
      <c r="G47" s="385"/>
      <c r="H47" s="385"/>
      <c r="I47" s="385"/>
      <c r="J47" s="385"/>
      <c r="K47" s="261"/>
    </row>
    <row r="48" spans="2:11" s="1" customFormat="1" ht="15" customHeight="1">
      <c r="B48" s="264"/>
      <c r="C48" s="265"/>
      <c r="D48" s="265"/>
      <c r="E48" s="385" t="s">
        <v>973</v>
      </c>
      <c r="F48" s="385"/>
      <c r="G48" s="385"/>
      <c r="H48" s="385"/>
      <c r="I48" s="385"/>
      <c r="J48" s="385"/>
      <c r="K48" s="261"/>
    </row>
    <row r="49" spans="2:11" s="1" customFormat="1" ht="15" customHeight="1">
      <c r="B49" s="264"/>
      <c r="C49" s="265"/>
      <c r="D49" s="265"/>
      <c r="E49" s="385" t="s">
        <v>974</v>
      </c>
      <c r="F49" s="385"/>
      <c r="G49" s="385"/>
      <c r="H49" s="385"/>
      <c r="I49" s="385"/>
      <c r="J49" s="385"/>
      <c r="K49" s="261"/>
    </row>
    <row r="50" spans="2:11" s="1" customFormat="1" ht="15" customHeight="1">
      <c r="B50" s="264"/>
      <c r="C50" s="265"/>
      <c r="D50" s="265"/>
      <c r="E50" s="385" t="s">
        <v>975</v>
      </c>
      <c r="F50" s="385"/>
      <c r="G50" s="385"/>
      <c r="H50" s="385"/>
      <c r="I50" s="385"/>
      <c r="J50" s="385"/>
      <c r="K50" s="261"/>
    </row>
    <row r="51" spans="2:11" s="1" customFormat="1" ht="15" customHeight="1">
      <c r="B51" s="264"/>
      <c r="C51" s="265"/>
      <c r="D51" s="385" t="s">
        <v>976</v>
      </c>
      <c r="E51" s="385"/>
      <c r="F51" s="385"/>
      <c r="G51" s="385"/>
      <c r="H51" s="385"/>
      <c r="I51" s="385"/>
      <c r="J51" s="385"/>
      <c r="K51" s="261"/>
    </row>
    <row r="52" spans="2:11" s="1" customFormat="1" ht="25.5" customHeight="1">
      <c r="B52" s="260"/>
      <c r="C52" s="387" t="s">
        <v>977</v>
      </c>
      <c r="D52" s="387"/>
      <c r="E52" s="387"/>
      <c r="F52" s="387"/>
      <c r="G52" s="387"/>
      <c r="H52" s="387"/>
      <c r="I52" s="387"/>
      <c r="J52" s="387"/>
      <c r="K52" s="261"/>
    </row>
    <row r="53" spans="2:11" s="1" customFormat="1" ht="5.25" customHeight="1">
      <c r="B53" s="260"/>
      <c r="C53" s="262"/>
      <c r="D53" s="262"/>
      <c r="E53" s="262"/>
      <c r="F53" s="262"/>
      <c r="G53" s="262"/>
      <c r="H53" s="262"/>
      <c r="I53" s="262"/>
      <c r="J53" s="262"/>
      <c r="K53" s="261"/>
    </row>
    <row r="54" spans="2:11" s="1" customFormat="1" ht="15" customHeight="1">
      <c r="B54" s="260"/>
      <c r="C54" s="385" t="s">
        <v>978</v>
      </c>
      <c r="D54" s="385"/>
      <c r="E54" s="385"/>
      <c r="F54" s="385"/>
      <c r="G54" s="385"/>
      <c r="H54" s="385"/>
      <c r="I54" s="385"/>
      <c r="J54" s="385"/>
      <c r="K54" s="261"/>
    </row>
    <row r="55" spans="2:11" s="1" customFormat="1" ht="15" customHeight="1">
      <c r="B55" s="260"/>
      <c r="C55" s="385" t="s">
        <v>979</v>
      </c>
      <c r="D55" s="385"/>
      <c r="E55" s="385"/>
      <c r="F55" s="385"/>
      <c r="G55" s="385"/>
      <c r="H55" s="385"/>
      <c r="I55" s="385"/>
      <c r="J55" s="385"/>
      <c r="K55" s="261"/>
    </row>
    <row r="56" spans="2:11" s="1" customFormat="1" ht="12.75" customHeight="1">
      <c r="B56" s="260"/>
      <c r="C56" s="263"/>
      <c r="D56" s="263"/>
      <c r="E56" s="263"/>
      <c r="F56" s="263"/>
      <c r="G56" s="263"/>
      <c r="H56" s="263"/>
      <c r="I56" s="263"/>
      <c r="J56" s="263"/>
      <c r="K56" s="261"/>
    </row>
    <row r="57" spans="2:11" s="1" customFormat="1" ht="15" customHeight="1">
      <c r="B57" s="260"/>
      <c r="C57" s="385" t="s">
        <v>980</v>
      </c>
      <c r="D57" s="385"/>
      <c r="E57" s="385"/>
      <c r="F57" s="385"/>
      <c r="G57" s="385"/>
      <c r="H57" s="385"/>
      <c r="I57" s="385"/>
      <c r="J57" s="385"/>
      <c r="K57" s="261"/>
    </row>
    <row r="58" spans="2:11" s="1" customFormat="1" ht="15" customHeight="1">
      <c r="B58" s="260"/>
      <c r="C58" s="265"/>
      <c r="D58" s="385" t="s">
        <v>981</v>
      </c>
      <c r="E58" s="385"/>
      <c r="F58" s="385"/>
      <c r="G58" s="385"/>
      <c r="H58" s="385"/>
      <c r="I58" s="385"/>
      <c r="J58" s="385"/>
      <c r="K58" s="261"/>
    </row>
    <row r="59" spans="2:11" s="1" customFormat="1" ht="15" customHeight="1">
      <c r="B59" s="260"/>
      <c r="C59" s="265"/>
      <c r="D59" s="385" t="s">
        <v>982</v>
      </c>
      <c r="E59" s="385"/>
      <c r="F59" s="385"/>
      <c r="G59" s="385"/>
      <c r="H59" s="385"/>
      <c r="I59" s="385"/>
      <c r="J59" s="385"/>
      <c r="K59" s="261"/>
    </row>
    <row r="60" spans="2:11" s="1" customFormat="1" ht="15" customHeight="1">
      <c r="B60" s="260"/>
      <c r="C60" s="265"/>
      <c r="D60" s="385" t="s">
        <v>983</v>
      </c>
      <c r="E60" s="385"/>
      <c r="F60" s="385"/>
      <c r="G60" s="385"/>
      <c r="H60" s="385"/>
      <c r="I60" s="385"/>
      <c r="J60" s="385"/>
      <c r="K60" s="261"/>
    </row>
    <row r="61" spans="2:11" s="1" customFormat="1" ht="15" customHeight="1">
      <c r="B61" s="260"/>
      <c r="C61" s="265"/>
      <c r="D61" s="385" t="s">
        <v>984</v>
      </c>
      <c r="E61" s="385"/>
      <c r="F61" s="385"/>
      <c r="G61" s="385"/>
      <c r="H61" s="385"/>
      <c r="I61" s="385"/>
      <c r="J61" s="385"/>
      <c r="K61" s="261"/>
    </row>
    <row r="62" spans="2:11" s="1" customFormat="1" ht="15" customHeight="1">
      <c r="B62" s="260"/>
      <c r="C62" s="265"/>
      <c r="D62" s="389" t="s">
        <v>985</v>
      </c>
      <c r="E62" s="389"/>
      <c r="F62" s="389"/>
      <c r="G62" s="389"/>
      <c r="H62" s="389"/>
      <c r="I62" s="389"/>
      <c r="J62" s="389"/>
      <c r="K62" s="261"/>
    </row>
    <row r="63" spans="2:11" s="1" customFormat="1" ht="15" customHeight="1">
      <c r="B63" s="260"/>
      <c r="C63" s="265"/>
      <c r="D63" s="385" t="s">
        <v>986</v>
      </c>
      <c r="E63" s="385"/>
      <c r="F63" s="385"/>
      <c r="G63" s="385"/>
      <c r="H63" s="385"/>
      <c r="I63" s="385"/>
      <c r="J63" s="385"/>
      <c r="K63" s="261"/>
    </row>
    <row r="64" spans="2:11" s="1" customFormat="1" ht="12.75" customHeight="1">
      <c r="B64" s="260"/>
      <c r="C64" s="265"/>
      <c r="D64" s="265"/>
      <c r="E64" s="268"/>
      <c r="F64" s="265"/>
      <c r="G64" s="265"/>
      <c r="H64" s="265"/>
      <c r="I64" s="265"/>
      <c r="J64" s="265"/>
      <c r="K64" s="261"/>
    </row>
    <row r="65" spans="2:11" s="1" customFormat="1" ht="15" customHeight="1">
      <c r="B65" s="260"/>
      <c r="C65" s="265"/>
      <c r="D65" s="385" t="s">
        <v>987</v>
      </c>
      <c r="E65" s="385"/>
      <c r="F65" s="385"/>
      <c r="G65" s="385"/>
      <c r="H65" s="385"/>
      <c r="I65" s="385"/>
      <c r="J65" s="385"/>
      <c r="K65" s="261"/>
    </row>
    <row r="66" spans="2:11" s="1" customFormat="1" ht="15" customHeight="1">
      <c r="B66" s="260"/>
      <c r="C66" s="265"/>
      <c r="D66" s="389" t="s">
        <v>988</v>
      </c>
      <c r="E66" s="389"/>
      <c r="F66" s="389"/>
      <c r="G66" s="389"/>
      <c r="H66" s="389"/>
      <c r="I66" s="389"/>
      <c r="J66" s="389"/>
      <c r="K66" s="261"/>
    </row>
    <row r="67" spans="2:11" s="1" customFormat="1" ht="15" customHeight="1">
      <c r="B67" s="260"/>
      <c r="C67" s="265"/>
      <c r="D67" s="385" t="s">
        <v>989</v>
      </c>
      <c r="E67" s="385"/>
      <c r="F67" s="385"/>
      <c r="G67" s="385"/>
      <c r="H67" s="385"/>
      <c r="I67" s="385"/>
      <c r="J67" s="385"/>
      <c r="K67" s="261"/>
    </row>
    <row r="68" spans="2:11" s="1" customFormat="1" ht="15" customHeight="1">
      <c r="B68" s="260"/>
      <c r="C68" s="265"/>
      <c r="D68" s="385" t="s">
        <v>990</v>
      </c>
      <c r="E68" s="385"/>
      <c r="F68" s="385"/>
      <c r="G68" s="385"/>
      <c r="H68" s="385"/>
      <c r="I68" s="385"/>
      <c r="J68" s="385"/>
      <c r="K68" s="261"/>
    </row>
    <row r="69" spans="2:11" s="1" customFormat="1" ht="15" customHeight="1">
      <c r="B69" s="260"/>
      <c r="C69" s="265"/>
      <c r="D69" s="385" t="s">
        <v>991</v>
      </c>
      <c r="E69" s="385"/>
      <c r="F69" s="385"/>
      <c r="G69" s="385"/>
      <c r="H69" s="385"/>
      <c r="I69" s="385"/>
      <c r="J69" s="385"/>
      <c r="K69" s="261"/>
    </row>
    <row r="70" spans="2:11" s="1" customFormat="1" ht="15" customHeight="1">
      <c r="B70" s="260"/>
      <c r="C70" s="265"/>
      <c r="D70" s="385" t="s">
        <v>992</v>
      </c>
      <c r="E70" s="385"/>
      <c r="F70" s="385"/>
      <c r="G70" s="385"/>
      <c r="H70" s="385"/>
      <c r="I70" s="385"/>
      <c r="J70" s="385"/>
      <c r="K70" s="261"/>
    </row>
    <row r="71" spans="2:11" s="1" customFormat="1" ht="12.75" customHeight="1">
      <c r="B71" s="269"/>
      <c r="C71" s="270"/>
      <c r="D71" s="270"/>
      <c r="E71" s="270"/>
      <c r="F71" s="270"/>
      <c r="G71" s="270"/>
      <c r="H71" s="270"/>
      <c r="I71" s="270"/>
      <c r="J71" s="270"/>
      <c r="K71" s="271"/>
    </row>
    <row r="72" spans="2:11" s="1" customFormat="1" ht="18.75" customHeight="1">
      <c r="B72" s="272"/>
      <c r="C72" s="272"/>
      <c r="D72" s="272"/>
      <c r="E72" s="272"/>
      <c r="F72" s="272"/>
      <c r="G72" s="272"/>
      <c r="H72" s="272"/>
      <c r="I72" s="272"/>
      <c r="J72" s="272"/>
      <c r="K72" s="273"/>
    </row>
    <row r="73" spans="2:11" s="1" customFormat="1" ht="18.75" customHeight="1">
      <c r="B73" s="273"/>
      <c r="C73" s="273"/>
      <c r="D73" s="273"/>
      <c r="E73" s="273"/>
      <c r="F73" s="273"/>
      <c r="G73" s="273"/>
      <c r="H73" s="273"/>
      <c r="I73" s="273"/>
      <c r="J73" s="273"/>
      <c r="K73" s="273"/>
    </row>
    <row r="74" spans="2:11" s="1" customFormat="1" ht="7.5" customHeight="1">
      <c r="B74" s="274"/>
      <c r="C74" s="275"/>
      <c r="D74" s="275"/>
      <c r="E74" s="275"/>
      <c r="F74" s="275"/>
      <c r="G74" s="275"/>
      <c r="H74" s="275"/>
      <c r="I74" s="275"/>
      <c r="J74" s="275"/>
      <c r="K74" s="276"/>
    </row>
    <row r="75" spans="2:11" s="1" customFormat="1" ht="45" customHeight="1">
      <c r="B75" s="277"/>
      <c r="C75" s="388" t="s">
        <v>993</v>
      </c>
      <c r="D75" s="388"/>
      <c r="E75" s="388"/>
      <c r="F75" s="388"/>
      <c r="G75" s="388"/>
      <c r="H75" s="388"/>
      <c r="I75" s="388"/>
      <c r="J75" s="388"/>
      <c r="K75" s="278"/>
    </row>
    <row r="76" spans="2:11" s="1" customFormat="1" ht="17.25" customHeight="1">
      <c r="B76" s="277"/>
      <c r="C76" s="279" t="s">
        <v>994</v>
      </c>
      <c r="D76" s="279"/>
      <c r="E76" s="279"/>
      <c r="F76" s="279" t="s">
        <v>995</v>
      </c>
      <c r="G76" s="280"/>
      <c r="H76" s="279" t="s">
        <v>51</v>
      </c>
      <c r="I76" s="279" t="s">
        <v>54</v>
      </c>
      <c r="J76" s="279" t="s">
        <v>996</v>
      </c>
      <c r="K76" s="278"/>
    </row>
    <row r="77" spans="2:11" s="1" customFormat="1" ht="17.25" customHeight="1">
      <c r="B77" s="277"/>
      <c r="C77" s="281" t="s">
        <v>997</v>
      </c>
      <c r="D77" s="281"/>
      <c r="E77" s="281"/>
      <c r="F77" s="282" t="s">
        <v>998</v>
      </c>
      <c r="G77" s="283"/>
      <c r="H77" s="281"/>
      <c r="I77" s="281"/>
      <c r="J77" s="281" t="s">
        <v>999</v>
      </c>
      <c r="K77" s="278"/>
    </row>
    <row r="78" spans="2:11" s="1" customFormat="1" ht="5.25" customHeight="1">
      <c r="B78" s="277"/>
      <c r="C78" s="284"/>
      <c r="D78" s="284"/>
      <c r="E78" s="284"/>
      <c r="F78" s="284"/>
      <c r="G78" s="285"/>
      <c r="H78" s="284"/>
      <c r="I78" s="284"/>
      <c r="J78" s="284"/>
      <c r="K78" s="278"/>
    </row>
    <row r="79" spans="2:11" s="1" customFormat="1" ht="15" customHeight="1">
      <c r="B79" s="277"/>
      <c r="C79" s="266" t="s">
        <v>50</v>
      </c>
      <c r="D79" s="286"/>
      <c r="E79" s="286"/>
      <c r="F79" s="287" t="s">
        <v>1000</v>
      </c>
      <c r="G79" s="288"/>
      <c r="H79" s="266" t="s">
        <v>1001</v>
      </c>
      <c r="I79" s="266" t="s">
        <v>1002</v>
      </c>
      <c r="J79" s="266">
        <v>20</v>
      </c>
      <c r="K79" s="278"/>
    </row>
    <row r="80" spans="2:11" s="1" customFormat="1" ht="15" customHeight="1">
      <c r="B80" s="277"/>
      <c r="C80" s="266" t="s">
        <v>1003</v>
      </c>
      <c r="D80" s="266"/>
      <c r="E80" s="266"/>
      <c r="F80" s="287" t="s">
        <v>1000</v>
      </c>
      <c r="G80" s="288"/>
      <c r="H80" s="266" t="s">
        <v>1004</v>
      </c>
      <c r="I80" s="266" t="s">
        <v>1002</v>
      </c>
      <c r="J80" s="266">
        <v>120</v>
      </c>
      <c r="K80" s="278"/>
    </row>
    <row r="81" spans="2:11" s="1" customFormat="1" ht="15" customHeight="1">
      <c r="B81" s="289"/>
      <c r="C81" s="266" t="s">
        <v>1005</v>
      </c>
      <c r="D81" s="266"/>
      <c r="E81" s="266"/>
      <c r="F81" s="287" t="s">
        <v>1006</v>
      </c>
      <c r="G81" s="288"/>
      <c r="H81" s="266" t="s">
        <v>1007</v>
      </c>
      <c r="I81" s="266" t="s">
        <v>1002</v>
      </c>
      <c r="J81" s="266">
        <v>50</v>
      </c>
      <c r="K81" s="278"/>
    </row>
    <row r="82" spans="2:11" s="1" customFormat="1" ht="15" customHeight="1">
      <c r="B82" s="289"/>
      <c r="C82" s="266" t="s">
        <v>1008</v>
      </c>
      <c r="D82" s="266"/>
      <c r="E82" s="266"/>
      <c r="F82" s="287" t="s">
        <v>1000</v>
      </c>
      <c r="G82" s="288"/>
      <c r="H82" s="266" t="s">
        <v>1009</v>
      </c>
      <c r="I82" s="266" t="s">
        <v>1010</v>
      </c>
      <c r="J82" s="266"/>
      <c r="K82" s="278"/>
    </row>
    <row r="83" spans="2:11" s="1" customFormat="1" ht="15" customHeight="1">
      <c r="B83" s="289"/>
      <c r="C83" s="290" t="s">
        <v>1011</v>
      </c>
      <c r="D83" s="290"/>
      <c r="E83" s="290"/>
      <c r="F83" s="291" t="s">
        <v>1006</v>
      </c>
      <c r="G83" s="290"/>
      <c r="H83" s="290" t="s">
        <v>1012</v>
      </c>
      <c r="I83" s="290" t="s">
        <v>1002</v>
      </c>
      <c r="J83" s="290">
        <v>15</v>
      </c>
      <c r="K83" s="278"/>
    </row>
    <row r="84" spans="2:11" s="1" customFormat="1" ht="15" customHeight="1">
      <c r="B84" s="289"/>
      <c r="C84" s="290" t="s">
        <v>1013</v>
      </c>
      <c r="D84" s="290"/>
      <c r="E84" s="290"/>
      <c r="F84" s="291" t="s">
        <v>1006</v>
      </c>
      <c r="G84" s="290"/>
      <c r="H84" s="290" t="s">
        <v>1014</v>
      </c>
      <c r="I84" s="290" t="s">
        <v>1002</v>
      </c>
      <c r="J84" s="290">
        <v>15</v>
      </c>
      <c r="K84" s="278"/>
    </row>
    <row r="85" spans="2:11" s="1" customFormat="1" ht="15" customHeight="1">
      <c r="B85" s="289"/>
      <c r="C85" s="290" t="s">
        <v>1015</v>
      </c>
      <c r="D85" s="290"/>
      <c r="E85" s="290"/>
      <c r="F85" s="291" t="s">
        <v>1006</v>
      </c>
      <c r="G85" s="290"/>
      <c r="H85" s="290" t="s">
        <v>1016</v>
      </c>
      <c r="I85" s="290" t="s">
        <v>1002</v>
      </c>
      <c r="J85" s="290">
        <v>20</v>
      </c>
      <c r="K85" s="278"/>
    </row>
    <row r="86" spans="2:11" s="1" customFormat="1" ht="15" customHeight="1">
      <c r="B86" s="289"/>
      <c r="C86" s="290" t="s">
        <v>1017</v>
      </c>
      <c r="D86" s="290"/>
      <c r="E86" s="290"/>
      <c r="F86" s="291" t="s">
        <v>1006</v>
      </c>
      <c r="G86" s="290"/>
      <c r="H86" s="290" t="s">
        <v>1018</v>
      </c>
      <c r="I86" s="290" t="s">
        <v>1002</v>
      </c>
      <c r="J86" s="290">
        <v>20</v>
      </c>
      <c r="K86" s="278"/>
    </row>
    <row r="87" spans="2:11" s="1" customFormat="1" ht="15" customHeight="1">
      <c r="B87" s="289"/>
      <c r="C87" s="266" t="s">
        <v>1019</v>
      </c>
      <c r="D87" s="266"/>
      <c r="E87" s="266"/>
      <c r="F87" s="287" t="s">
        <v>1006</v>
      </c>
      <c r="G87" s="288"/>
      <c r="H87" s="266" t="s">
        <v>1020</v>
      </c>
      <c r="I87" s="266" t="s">
        <v>1002</v>
      </c>
      <c r="J87" s="266">
        <v>50</v>
      </c>
      <c r="K87" s="278"/>
    </row>
    <row r="88" spans="2:11" s="1" customFormat="1" ht="15" customHeight="1">
      <c r="B88" s="289"/>
      <c r="C88" s="266" t="s">
        <v>1021</v>
      </c>
      <c r="D88" s="266"/>
      <c r="E88" s="266"/>
      <c r="F88" s="287" t="s">
        <v>1006</v>
      </c>
      <c r="G88" s="288"/>
      <c r="H88" s="266" t="s">
        <v>1022</v>
      </c>
      <c r="I88" s="266" t="s">
        <v>1002</v>
      </c>
      <c r="J88" s="266">
        <v>20</v>
      </c>
      <c r="K88" s="278"/>
    </row>
    <row r="89" spans="2:11" s="1" customFormat="1" ht="15" customHeight="1">
      <c r="B89" s="289"/>
      <c r="C89" s="266" t="s">
        <v>1023</v>
      </c>
      <c r="D89" s="266"/>
      <c r="E89" s="266"/>
      <c r="F89" s="287" t="s">
        <v>1006</v>
      </c>
      <c r="G89" s="288"/>
      <c r="H89" s="266" t="s">
        <v>1024</v>
      </c>
      <c r="I89" s="266" t="s">
        <v>1002</v>
      </c>
      <c r="J89" s="266">
        <v>20</v>
      </c>
      <c r="K89" s="278"/>
    </row>
    <row r="90" spans="2:11" s="1" customFormat="1" ht="15" customHeight="1">
      <c r="B90" s="289"/>
      <c r="C90" s="266" t="s">
        <v>1025</v>
      </c>
      <c r="D90" s="266"/>
      <c r="E90" s="266"/>
      <c r="F90" s="287" t="s">
        <v>1006</v>
      </c>
      <c r="G90" s="288"/>
      <c r="H90" s="266" t="s">
        <v>1026</v>
      </c>
      <c r="I90" s="266" t="s">
        <v>1002</v>
      </c>
      <c r="J90" s="266">
        <v>50</v>
      </c>
      <c r="K90" s="278"/>
    </row>
    <row r="91" spans="2:11" s="1" customFormat="1" ht="15" customHeight="1">
      <c r="B91" s="289"/>
      <c r="C91" s="266" t="s">
        <v>1027</v>
      </c>
      <c r="D91" s="266"/>
      <c r="E91" s="266"/>
      <c r="F91" s="287" t="s">
        <v>1006</v>
      </c>
      <c r="G91" s="288"/>
      <c r="H91" s="266" t="s">
        <v>1027</v>
      </c>
      <c r="I91" s="266" t="s">
        <v>1002</v>
      </c>
      <c r="J91" s="266">
        <v>50</v>
      </c>
      <c r="K91" s="278"/>
    </row>
    <row r="92" spans="2:11" s="1" customFormat="1" ht="15" customHeight="1">
      <c r="B92" s="289"/>
      <c r="C92" s="266" t="s">
        <v>1028</v>
      </c>
      <c r="D92" s="266"/>
      <c r="E92" s="266"/>
      <c r="F92" s="287" t="s">
        <v>1006</v>
      </c>
      <c r="G92" s="288"/>
      <c r="H92" s="266" t="s">
        <v>1029</v>
      </c>
      <c r="I92" s="266" t="s">
        <v>1002</v>
      </c>
      <c r="J92" s="266">
        <v>255</v>
      </c>
      <c r="K92" s="278"/>
    </row>
    <row r="93" spans="2:11" s="1" customFormat="1" ht="15" customHeight="1">
      <c r="B93" s="289"/>
      <c r="C93" s="266" t="s">
        <v>1030</v>
      </c>
      <c r="D93" s="266"/>
      <c r="E93" s="266"/>
      <c r="F93" s="287" t="s">
        <v>1000</v>
      </c>
      <c r="G93" s="288"/>
      <c r="H93" s="266" t="s">
        <v>1031</v>
      </c>
      <c r="I93" s="266" t="s">
        <v>1032</v>
      </c>
      <c r="J93" s="266"/>
      <c r="K93" s="278"/>
    </row>
    <row r="94" spans="2:11" s="1" customFormat="1" ht="15" customHeight="1">
      <c r="B94" s="289"/>
      <c r="C94" s="266" t="s">
        <v>1033</v>
      </c>
      <c r="D94" s="266"/>
      <c r="E94" s="266"/>
      <c r="F94" s="287" t="s">
        <v>1000</v>
      </c>
      <c r="G94" s="288"/>
      <c r="H94" s="266" t="s">
        <v>1034</v>
      </c>
      <c r="I94" s="266" t="s">
        <v>1035</v>
      </c>
      <c r="J94" s="266"/>
      <c r="K94" s="278"/>
    </row>
    <row r="95" spans="2:11" s="1" customFormat="1" ht="15" customHeight="1">
      <c r="B95" s="289"/>
      <c r="C95" s="266" t="s">
        <v>1036</v>
      </c>
      <c r="D95" s="266"/>
      <c r="E95" s="266"/>
      <c r="F95" s="287" t="s">
        <v>1000</v>
      </c>
      <c r="G95" s="288"/>
      <c r="H95" s="266" t="s">
        <v>1036</v>
      </c>
      <c r="I95" s="266" t="s">
        <v>1035</v>
      </c>
      <c r="J95" s="266"/>
      <c r="K95" s="278"/>
    </row>
    <row r="96" spans="2:11" s="1" customFormat="1" ht="15" customHeight="1">
      <c r="B96" s="289"/>
      <c r="C96" s="266" t="s">
        <v>35</v>
      </c>
      <c r="D96" s="266"/>
      <c r="E96" s="266"/>
      <c r="F96" s="287" t="s">
        <v>1000</v>
      </c>
      <c r="G96" s="288"/>
      <c r="H96" s="266" t="s">
        <v>1037</v>
      </c>
      <c r="I96" s="266" t="s">
        <v>1035</v>
      </c>
      <c r="J96" s="266"/>
      <c r="K96" s="278"/>
    </row>
    <row r="97" spans="2:11" s="1" customFormat="1" ht="15" customHeight="1">
      <c r="B97" s="289"/>
      <c r="C97" s="266" t="s">
        <v>45</v>
      </c>
      <c r="D97" s="266"/>
      <c r="E97" s="266"/>
      <c r="F97" s="287" t="s">
        <v>1000</v>
      </c>
      <c r="G97" s="288"/>
      <c r="H97" s="266" t="s">
        <v>1038</v>
      </c>
      <c r="I97" s="266" t="s">
        <v>1035</v>
      </c>
      <c r="J97" s="266"/>
      <c r="K97" s="278"/>
    </row>
    <row r="98" spans="2:11" s="1" customFormat="1" ht="15" customHeight="1">
      <c r="B98" s="292"/>
      <c r="C98" s="293"/>
      <c r="D98" s="293"/>
      <c r="E98" s="293"/>
      <c r="F98" s="293"/>
      <c r="G98" s="293"/>
      <c r="H98" s="293"/>
      <c r="I98" s="293"/>
      <c r="J98" s="293"/>
      <c r="K98" s="294"/>
    </row>
    <row r="99" spans="2:11" s="1" customFormat="1" ht="18.75" customHeight="1">
      <c r="B99" s="295"/>
      <c r="C99" s="296"/>
      <c r="D99" s="296"/>
      <c r="E99" s="296"/>
      <c r="F99" s="296"/>
      <c r="G99" s="296"/>
      <c r="H99" s="296"/>
      <c r="I99" s="296"/>
      <c r="J99" s="296"/>
      <c r="K99" s="295"/>
    </row>
    <row r="100" spans="2:11" s="1" customFormat="1" ht="18.75" customHeight="1">
      <c r="B100" s="273"/>
      <c r="C100" s="273"/>
      <c r="D100" s="273"/>
      <c r="E100" s="273"/>
      <c r="F100" s="273"/>
      <c r="G100" s="273"/>
      <c r="H100" s="273"/>
      <c r="I100" s="273"/>
      <c r="J100" s="273"/>
      <c r="K100" s="273"/>
    </row>
    <row r="101" spans="2:11" s="1" customFormat="1" ht="7.5" customHeight="1">
      <c r="B101" s="274"/>
      <c r="C101" s="275"/>
      <c r="D101" s="275"/>
      <c r="E101" s="275"/>
      <c r="F101" s="275"/>
      <c r="G101" s="275"/>
      <c r="H101" s="275"/>
      <c r="I101" s="275"/>
      <c r="J101" s="275"/>
      <c r="K101" s="276"/>
    </row>
    <row r="102" spans="2:11" s="1" customFormat="1" ht="45" customHeight="1">
      <c r="B102" s="277"/>
      <c r="C102" s="388" t="s">
        <v>1039</v>
      </c>
      <c r="D102" s="388"/>
      <c r="E102" s="388"/>
      <c r="F102" s="388"/>
      <c r="G102" s="388"/>
      <c r="H102" s="388"/>
      <c r="I102" s="388"/>
      <c r="J102" s="388"/>
      <c r="K102" s="278"/>
    </row>
    <row r="103" spans="2:11" s="1" customFormat="1" ht="17.25" customHeight="1">
      <c r="B103" s="277"/>
      <c r="C103" s="279" t="s">
        <v>994</v>
      </c>
      <c r="D103" s="279"/>
      <c r="E103" s="279"/>
      <c r="F103" s="279" t="s">
        <v>995</v>
      </c>
      <c r="G103" s="280"/>
      <c r="H103" s="279" t="s">
        <v>51</v>
      </c>
      <c r="I103" s="279" t="s">
        <v>54</v>
      </c>
      <c r="J103" s="279" t="s">
        <v>996</v>
      </c>
      <c r="K103" s="278"/>
    </row>
    <row r="104" spans="2:11" s="1" customFormat="1" ht="17.25" customHeight="1">
      <c r="B104" s="277"/>
      <c r="C104" s="281" t="s">
        <v>997</v>
      </c>
      <c r="D104" s="281"/>
      <c r="E104" s="281"/>
      <c r="F104" s="282" t="s">
        <v>998</v>
      </c>
      <c r="G104" s="283"/>
      <c r="H104" s="281"/>
      <c r="I104" s="281"/>
      <c r="J104" s="281" t="s">
        <v>999</v>
      </c>
      <c r="K104" s="278"/>
    </row>
    <row r="105" spans="2:11" s="1" customFormat="1" ht="5.25" customHeight="1">
      <c r="B105" s="277"/>
      <c r="C105" s="279"/>
      <c r="D105" s="279"/>
      <c r="E105" s="279"/>
      <c r="F105" s="279"/>
      <c r="G105" s="297"/>
      <c r="H105" s="279"/>
      <c r="I105" s="279"/>
      <c r="J105" s="279"/>
      <c r="K105" s="278"/>
    </row>
    <row r="106" spans="2:11" s="1" customFormat="1" ht="15" customHeight="1">
      <c r="B106" s="277"/>
      <c r="C106" s="266" t="s">
        <v>50</v>
      </c>
      <c r="D106" s="286"/>
      <c r="E106" s="286"/>
      <c r="F106" s="287" t="s">
        <v>1000</v>
      </c>
      <c r="G106" s="266"/>
      <c r="H106" s="266" t="s">
        <v>1040</v>
      </c>
      <c r="I106" s="266" t="s">
        <v>1002</v>
      </c>
      <c r="J106" s="266">
        <v>20</v>
      </c>
      <c r="K106" s="278"/>
    </row>
    <row r="107" spans="2:11" s="1" customFormat="1" ht="15" customHeight="1">
      <c r="B107" s="277"/>
      <c r="C107" s="266" t="s">
        <v>1003</v>
      </c>
      <c r="D107" s="266"/>
      <c r="E107" s="266"/>
      <c r="F107" s="287" t="s">
        <v>1000</v>
      </c>
      <c r="G107" s="266"/>
      <c r="H107" s="266" t="s">
        <v>1040</v>
      </c>
      <c r="I107" s="266" t="s">
        <v>1002</v>
      </c>
      <c r="J107" s="266">
        <v>120</v>
      </c>
      <c r="K107" s="278"/>
    </row>
    <row r="108" spans="2:11" s="1" customFormat="1" ht="15" customHeight="1">
      <c r="B108" s="289"/>
      <c r="C108" s="266" t="s">
        <v>1005</v>
      </c>
      <c r="D108" s="266"/>
      <c r="E108" s="266"/>
      <c r="F108" s="287" t="s">
        <v>1006</v>
      </c>
      <c r="G108" s="266"/>
      <c r="H108" s="266" t="s">
        <v>1040</v>
      </c>
      <c r="I108" s="266" t="s">
        <v>1002</v>
      </c>
      <c r="J108" s="266">
        <v>50</v>
      </c>
      <c r="K108" s="278"/>
    </row>
    <row r="109" spans="2:11" s="1" customFormat="1" ht="15" customHeight="1">
      <c r="B109" s="289"/>
      <c r="C109" s="266" t="s">
        <v>1008</v>
      </c>
      <c r="D109" s="266"/>
      <c r="E109" s="266"/>
      <c r="F109" s="287" t="s">
        <v>1000</v>
      </c>
      <c r="G109" s="266"/>
      <c r="H109" s="266" t="s">
        <v>1040</v>
      </c>
      <c r="I109" s="266" t="s">
        <v>1010</v>
      </c>
      <c r="J109" s="266"/>
      <c r="K109" s="278"/>
    </row>
    <row r="110" spans="2:11" s="1" customFormat="1" ht="15" customHeight="1">
      <c r="B110" s="289"/>
      <c r="C110" s="266" t="s">
        <v>1019</v>
      </c>
      <c r="D110" s="266"/>
      <c r="E110" s="266"/>
      <c r="F110" s="287" t="s">
        <v>1006</v>
      </c>
      <c r="G110" s="266"/>
      <c r="H110" s="266" t="s">
        <v>1040</v>
      </c>
      <c r="I110" s="266" t="s">
        <v>1002</v>
      </c>
      <c r="J110" s="266">
        <v>50</v>
      </c>
      <c r="K110" s="278"/>
    </row>
    <row r="111" spans="2:11" s="1" customFormat="1" ht="15" customHeight="1">
      <c r="B111" s="289"/>
      <c r="C111" s="266" t="s">
        <v>1027</v>
      </c>
      <c r="D111" s="266"/>
      <c r="E111" s="266"/>
      <c r="F111" s="287" t="s">
        <v>1006</v>
      </c>
      <c r="G111" s="266"/>
      <c r="H111" s="266" t="s">
        <v>1040</v>
      </c>
      <c r="I111" s="266" t="s">
        <v>1002</v>
      </c>
      <c r="J111" s="266">
        <v>50</v>
      </c>
      <c r="K111" s="278"/>
    </row>
    <row r="112" spans="2:11" s="1" customFormat="1" ht="15" customHeight="1">
      <c r="B112" s="289"/>
      <c r="C112" s="266" t="s">
        <v>1025</v>
      </c>
      <c r="D112" s="266"/>
      <c r="E112" s="266"/>
      <c r="F112" s="287" t="s">
        <v>1006</v>
      </c>
      <c r="G112" s="266"/>
      <c r="H112" s="266" t="s">
        <v>1040</v>
      </c>
      <c r="I112" s="266" t="s">
        <v>1002</v>
      </c>
      <c r="J112" s="266">
        <v>50</v>
      </c>
      <c r="K112" s="278"/>
    </row>
    <row r="113" spans="2:11" s="1" customFormat="1" ht="15" customHeight="1">
      <c r="B113" s="289"/>
      <c r="C113" s="266" t="s">
        <v>50</v>
      </c>
      <c r="D113" s="266"/>
      <c r="E113" s="266"/>
      <c r="F113" s="287" t="s">
        <v>1000</v>
      </c>
      <c r="G113" s="266"/>
      <c r="H113" s="266" t="s">
        <v>1041</v>
      </c>
      <c r="I113" s="266" t="s">
        <v>1002</v>
      </c>
      <c r="J113" s="266">
        <v>20</v>
      </c>
      <c r="K113" s="278"/>
    </row>
    <row r="114" spans="2:11" s="1" customFormat="1" ht="15" customHeight="1">
      <c r="B114" s="289"/>
      <c r="C114" s="266" t="s">
        <v>1042</v>
      </c>
      <c r="D114" s="266"/>
      <c r="E114" s="266"/>
      <c r="F114" s="287" t="s">
        <v>1000</v>
      </c>
      <c r="G114" s="266"/>
      <c r="H114" s="266" t="s">
        <v>1043</v>
      </c>
      <c r="I114" s="266" t="s">
        <v>1002</v>
      </c>
      <c r="J114" s="266">
        <v>120</v>
      </c>
      <c r="K114" s="278"/>
    </row>
    <row r="115" spans="2:11" s="1" customFormat="1" ht="15" customHeight="1">
      <c r="B115" s="289"/>
      <c r="C115" s="266" t="s">
        <v>35</v>
      </c>
      <c r="D115" s="266"/>
      <c r="E115" s="266"/>
      <c r="F115" s="287" t="s">
        <v>1000</v>
      </c>
      <c r="G115" s="266"/>
      <c r="H115" s="266" t="s">
        <v>1044</v>
      </c>
      <c r="I115" s="266" t="s">
        <v>1035</v>
      </c>
      <c r="J115" s="266"/>
      <c r="K115" s="278"/>
    </row>
    <row r="116" spans="2:11" s="1" customFormat="1" ht="15" customHeight="1">
      <c r="B116" s="289"/>
      <c r="C116" s="266" t="s">
        <v>45</v>
      </c>
      <c r="D116" s="266"/>
      <c r="E116" s="266"/>
      <c r="F116" s="287" t="s">
        <v>1000</v>
      </c>
      <c r="G116" s="266"/>
      <c r="H116" s="266" t="s">
        <v>1045</v>
      </c>
      <c r="I116" s="266" t="s">
        <v>1035</v>
      </c>
      <c r="J116" s="266"/>
      <c r="K116" s="278"/>
    </row>
    <row r="117" spans="2:11" s="1" customFormat="1" ht="15" customHeight="1">
      <c r="B117" s="289"/>
      <c r="C117" s="266" t="s">
        <v>54</v>
      </c>
      <c r="D117" s="266"/>
      <c r="E117" s="266"/>
      <c r="F117" s="287" t="s">
        <v>1000</v>
      </c>
      <c r="G117" s="266"/>
      <c r="H117" s="266" t="s">
        <v>1046</v>
      </c>
      <c r="I117" s="266" t="s">
        <v>1047</v>
      </c>
      <c r="J117" s="266"/>
      <c r="K117" s="278"/>
    </row>
    <row r="118" spans="2:11" s="1" customFormat="1" ht="15" customHeight="1">
      <c r="B118" s="292"/>
      <c r="C118" s="298"/>
      <c r="D118" s="298"/>
      <c r="E118" s="298"/>
      <c r="F118" s="298"/>
      <c r="G118" s="298"/>
      <c r="H118" s="298"/>
      <c r="I118" s="298"/>
      <c r="J118" s="298"/>
      <c r="K118" s="294"/>
    </row>
    <row r="119" spans="2:11" s="1" customFormat="1" ht="18.75" customHeight="1">
      <c r="B119" s="299"/>
      <c r="C119" s="300"/>
      <c r="D119" s="300"/>
      <c r="E119" s="300"/>
      <c r="F119" s="301"/>
      <c r="G119" s="300"/>
      <c r="H119" s="300"/>
      <c r="I119" s="300"/>
      <c r="J119" s="300"/>
      <c r="K119" s="299"/>
    </row>
    <row r="120" spans="2:11" s="1" customFormat="1" ht="18.75" customHeight="1">
      <c r="B120" s="273"/>
      <c r="C120" s="273"/>
      <c r="D120" s="273"/>
      <c r="E120" s="273"/>
      <c r="F120" s="273"/>
      <c r="G120" s="273"/>
      <c r="H120" s="273"/>
      <c r="I120" s="273"/>
      <c r="J120" s="273"/>
      <c r="K120" s="273"/>
    </row>
    <row r="121" spans="2:11" s="1" customFormat="1" ht="7.5" customHeight="1">
      <c r="B121" s="302"/>
      <c r="C121" s="303"/>
      <c r="D121" s="303"/>
      <c r="E121" s="303"/>
      <c r="F121" s="303"/>
      <c r="G121" s="303"/>
      <c r="H121" s="303"/>
      <c r="I121" s="303"/>
      <c r="J121" s="303"/>
      <c r="K121" s="304"/>
    </row>
    <row r="122" spans="2:11" s="1" customFormat="1" ht="45" customHeight="1">
      <c r="B122" s="305"/>
      <c r="C122" s="386" t="s">
        <v>1048</v>
      </c>
      <c r="D122" s="386"/>
      <c r="E122" s="386"/>
      <c r="F122" s="386"/>
      <c r="G122" s="386"/>
      <c r="H122" s="386"/>
      <c r="I122" s="386"/>
      <c r="J122" s="386"/>
      <c r="K122" s="306"/>
    </row>
    <row r="123" spans="2:11" s="1" customFormat="1" ht="17.25" customHeight="1">
      <c r="B123" s="307"/>
      <c r="C123" s="279" t="s">
        <v>994</v>
      </c>
      <c r="D123" s="279"/>
      <c r="E123" s="279"/>
      <c r="F123" s="279" t="s">
        <v>995</v>
      </c>
      <c r="G123" s="280"/>
      <c r="H123" s="279" t="s">
        <v>51</v>
      </c>
      <c r="I123" s="279" t="s">
        <v>54</v>
      </c>
      <c r="J123" s="279" t="s">
        <v>996</v>
      </c>
      <c r="K123" s="308"/>
    </row>
    <row r="124" spans="2:11" s="1" customFormat="1" ht="17.25" customHeight="1">
      <c r="B124" s="307"/>
      <c r="C124" s="281" t="s">
        <v>997</v>
      </c>
      <c r="D124" s="281"/>
      <c r="E124" s="281"/>
      <c r="F124" s="282" t="s">
        <v>998</v>
      </c>
      <c r="G124" s="283"/>
      <c r="H124" s="281"/>
      <c r="I124" s="281"/>
      <c r="J124" s="281" t="s">
        <v>999</v>
      </c>
      <c r="K124" s="308"/>
    </row>
    <row r="125" spans="2:11" s="1" customFormat="1" ht="5.25" customHeight="1">
      <c r="B125" s="309"/>
      <c r="C125" s="284"/>
      <c r="D125" s="284"/>
      <c r="E125" s="284"/>
      <c r="F125" s="284"/>
      <c r="G125" s="310"/>
      <c r="H125" s="284"/>
      <c r="I125" s="284"/>
      <c r="J125" s="284"/>
      <c r="K125" s="311"/>
    </row>
    <row r="126" spans="2:11" s="1" customFormat="1" ht="15" customHeight="1">
      <c r="B126" s="309"/>
      <c r="C126" s="266" t="s">
        <v>1003</v>
      </c>
      <c r="D126" s="286"/>
      <c r="E126" s="286"/>
      <c r="F126" s="287" t="s">
        <v>1000</v>
      </c>
      <c r="G126" s="266"/>
      <c r="H126" s="266" t="s">
        <v>1040</v>
      </c>
      <c r="I126" s="266" t="s">
        <v>1002</v>
      </c>
      <c r="J126" s="266">
        <v>120</v>
      </c>
      <c r="K126" s="312"/>
    </row>
    <row r="127" spans="2:11" s="1" customFormat="1" ht="15" customHeight="1">
      <c r="B127" s="309"/>
      <c r="C127" s="266" t="s">
        <v>1049</v>
      </c>
      <c r="D127" s="266"/>
      <c r="E127" s="266"/>
      <c r="F127" s="287" t="s">
        <v>1000</v>
      </c>
      <c r="G127" s="266"/>
      <c r="H127" s="266" t="s">
        <v>1050</v>
      </c>
      <c r="I127" s="266" t="s">
        <v>1002</v>
      </c>
      <c r="J127" s="266" t="s">
        <v>1051</v>
      </c>
      <c r="K127" s="312"/>
    </row>
    <row r="128" spans="2:11" s="1" customFormat="1" ht="15" customHeight="1">
      <c r="B128" s="309"/>
      <c r="C128" s="266" t="s">
        <v>948</v>
      </c>
      <c r="D128" s="266"/>
      <c r="E128" s="266"/>
      <c r="F128" s="287" t="s">
        <v>1000</v>
      </c>
      <c r="G128" s="266"/>
      <c r="H128" s="266" t="s">
        <v>1052</v>
      </c>
      <c r="I128" s="266" t="s">
        <v>1002</v>
      </c>
      <c r="J128" s="266" t="s">
        <v>1051</v>
      </c>
      <c r="K128" s="312"/>
    </row>
    <row r="129" spans="2:11" s="1" customFormat="1" ht="15" customHeight="1">
      <c r="B129" s="309"/>
      <c r="C129" s="266" t="s">
        <v>1011</v>
      </c>
      <c r="D129" s="266"/>
      <c r="E129" s="266"/>
      <c r="F129" s="287" t="s">
        <v>1006</v>
      </c>
      <c r="G129" s="266"/>
      <c r="H129" s="266" t="s">
        <v>1012</v>
      </c>
      <c r="I129" s="266" t="s">
        <v>1002</v>
      </c>
      <c r="J129" s="266">
        <v>15</v>
      </c>
      <c r="K129" s="312"/>
    </row>
    <row r="130" spans="2:11" s="1" customFormat="1" ht="15" customHeight="1">
      <c r="B130" s="309"/>
      <c r="C130" s="290" t="s">
        <v>1013</v>
      </c>
      <c r="D130" s="290"/>
      <c r="E130" s="290"/>
      <c r="F130" s="291" t="s">
        <v>1006</v>
      </c>
      <c r="G130" s="290"/>
      <c r="H130" s="290" t="s">
        <v>1014</v>
      </c>
      <c r="I130" s="290" t="s">
        <v>1002</v>
      </c>
      <c r="J130" s="290">
        <v>15</v>
      </c>
      <c r="K130" s="312"/>
    </row>
    <row r="131" spans="2:11" s="1" customFormat="1" ht="15" customHeight="1">
      <c r="B131" s="309"/>
      <c r="C131" s="290" t="s">
        <v>1015</v>
      </c>
      <c r="D131" s="290"/>
      <c r="E131" s="290"/>
      <c r="F131" s="291" t="s">
        <v>1006</v>
      </c>
      <c r="G131" s="290"/>
      <c r="H131" s="290" t="s">
        <v>1016</v>
      </c>
      <c r="I131" s="290" t="s">
        <v>1002</v>
      </c>
      <c r="J131" s="290">
        <v>20</v>
      </c>
      <c r="K131" s="312"/>
    </row>
    <row r="132" spans="2:11" s="1" customFormat="1" ht="15" customHeight="1">
      <c r="B132" s="309"/>
      <c r="C132" s="290" t="s">
        <v>1017</v>
      </c>
      <c r="D132" s="290"/>
      <c r="E132" s="290"/>
      <c r="F132" s="291" t="s">
        <v>1006</v>
      </c>
      <c r="G132" s="290"/>
      <c r="H132" s="290" t="s">
        <v>1018</v>
      </c>
      <c r="I132" s="290" t="s">
        <v>1002</v>
      </c>
      <c r="J132" s="290">
        <v>20</v>
      </c>
      <c r="K132" s="312"/>
    </row>
    <row r="133" spans="2:11" s="1" customFormat="1" ht="15" customHeight="1">
      <c r="B133" s="309"/>
      <c r="C133" s="266" t="s">
        <v>1005</v>
      </c>
      <c r="D133" s="266"/>
      <c r="E133" s="266"/>
      <c r="F133" s="287" t="s">
        <v>1006</v>
      </c>
      <c r="G133" s="266"/>
      <c r="H133" s="266" t="s">
        <v>1040</v>
      </c>
      <c r="I133" s="266" t="s">
        <v>1002</v>
      </c>
      <c r="J133" s="266">
        <v>50</v>
      </c>
      <c r="K133" s="312"/>
    </row>
    <row r="134" spans="2:11" s="1" customFormat="1" ht="15" customHeight="1">
      <c r="B134" s="309"/>
      <c r="C134" s="266" t="s">
        <v>1019</v>
      </c>
      <c r="D134" s="266"/>
      <c r="E134" s="266"/>
      <c r="F134" s="287" t="s">
        <v>1006</v>
      </c>
      <c r="G134" s="266"/>
      <c r="H134" s="266" t="s">
        <v>1040</v>
      </c>
      <c r="I134" s="266" t="s">
        <v>1002</v>
      </c>
      <c r="J134" s="266">
        <v>50</v>
      </c>
      <c r="K134" s="312"/>
    </row>
    <row r="135" spans="2:11" s="1" customFormat="1" ht="15" customHeight="1">
      <c r="B135" s="309"/>
      <c r="C135" s="266" t="s">
        <v>1025</v>
      </c>
      <c r="D135" s="266"/>
      <c r="E135" s="266"/>
      <c r="F135" s="287" t="s">
        <v>1006</v>
      </c>
      <c r="G135" s="266"/>
      <c r="H135" s="266" t="s">
        <v>1040</v>
      </c>
      <c r="I135" s="266" t="s">
        <v>1002</v>
      </c>
      <c r="J135" s="266">
        <v>50</v>
      </c>
      <c r="K135" s="312"/>
    </row>
    <row r="136" spans="2:11" s="1" customFormat="1" ht="15" customHeight="1">
      <c r="B136" s="309"/>
      <c r="C136" s="266" t="s">
        <v>1027</v>
      </c>
      <c r="D136" s="266"/>
      <c r="E136" s="266"/>
      <c r="F136" s="287" t="s">
        <v>1006</v>
      </c>
      <c r="G136" s="266"/>
      <c r="H136" s="266" t="s">
        <v>1040</v>
      </c>
      <c r="I136" s="266" t="s">
        <v>1002</v>
      </c>
      <c r="J136" s="266">
        <v>50</v>
      </c>
      <c r="K136" s="312"/>
    </row>
    <row r="137" spans="2:11" s="1" customFormat="1" ht="15" customHeight="1">
      <c r="B137" s="309"/>
      <c r="C137" s="266" t="s">
        <v>1028</v>
      </c>
      <c r="D137" s="266"/>
      <c r="E137" s="266"/>
      <c r="F137" s="287" t="s">
        <v>1006</v>
      </c>
      <c r="G137" s="266"/>
      <c r="H137" s="266" t="s">
        <v>1053</v>
      </c>
      <c r="I137" s="266" t="s">
        <v>1002</v>
      </c>
      <c r="J137" s="266">
        <v>255</v>
      </c>
      <c r="K137" s="312"/>
    </row>
    <row r="138" spans="2:11" s="1" customFormat="1" ht="15" customHeight="1">
      <c r="B138" s="309"/>
      <c r="C138" s="266" t="s">
        <v>1030</v>
      </c>
      <c r="D138" s="266"/>
      <c r="E138" s="266"/>
      <c r="F138" s="287" t="s">
        <v>1000</v>
      </c>
      <c r="G138" s="266"/>
      <c r="H138" s="266" t="s">
        <v>1054</v>
      </c>
      <c r="I138" s="266" t="s">
        <v>1032</v>
      </c>
      <c r="J138" s="266"/>
      <c r="K138" s="312"/>
    </row>
    <row r="139" spans="2:11" s="1" customFormat="1" ht="15" customHeight="1">
      <c r="B139" s="309"/>
      <c r="C139" s="266" t="s">
        <v>1033</v>
      </c>
      <c r="D139" s="266"/>
      <c r="E139" s="266"/>
      <c r="F139" s="287" t="s">
        <v>1000</v>
      </c>
      <c r="G139" s="266"/>
      <c r="H139" s="266" t="s">
        <v>1055</v>
      </c>
      <c r="I139" s="266" t="s">
        <v>1035</v>
      </c>
      <c r="J139" s="266"/>
      <c r="K139" s="312"/>
    </row>
    <row r="140" spans="2:11" s="1" customFormat="1" ht="15" customHeight="1">
      <c r="B140" s="309"/>
      <c r="C140" s="266" t="s">
        <v>1036</v>
      </c>
      <c r="D140" s="266"/>
      <c r="E140" s="266"/>
      <c r="F140" s="287" t="s">
        <v>1000</v>
      </c>
      <c r="G140" s="266"/>
      <c r="H140" s="266" t="s">
        <v>1036</v>
      </c>
      <c r="I140" s="266" t="s">
        <v>1035</v>
      </c>
      <c r="J140" s="266"/>
      <c r="K140" s="312"/>
    </row>
    <row r="141" spans="2:11" s="1" customFormat="1" ht="15" customHeight="1">
      <c r="B141" s="309"/>
      <c r="C141" s="266" t="s">
        <v>35</v>
      </c>
      <c r="D141" s="266"/>
      <c r="E141" s="266"/>
      <c r="F141" s="287" t="s">
        <v>1000</v>
      </c>
      <c r="G141" s="266"/>
      <c r="H141" s="266" t="s">
        <v>1056</v>
      </c>
      <c r="I141" s="266" t="s">
        <v>1035</v>
      </c>
      <c r="J141" s="266"/>
      <c r="K141" s="312"/>
    </row>
    <row r="142" spans="2:11" s="1" customFormat="1" ht="15" customHeight="1">
      <c r="B142" s="309"/>
      <c r="C142" s="266" t="s">
        <v>1057</v>
      </c>
      <c r="D142" s="266"/>
      <c r="E142" s="266"/>
      <c r="F142" s="287" t="s">
        <v>1000</v>
      </c>
      <c r="G142" s="266"/>
      <c r="H142" s="266" t="s">
        <v>1058</v>
      </c>
      <c r="I142" s="266" t="s">
        <v>1035</v>
      </c>
      <c r="J142" s="266"/>
      <c r="K142" s="312"/>
    </row>
    <row r="143" spans="2:11" s="1" customFormat="1" ht="15" customHeight="1">
      <c r="B143" s="313"/>
      <c r="C143" s="314"/>
      <c r="D143" s="314"/>
      <c r="E143" s="314"/>
      <c r="F143" s="314"/>
      <c r="G143" s="314"/>
      <c r="H143" s="314"/>
      <c r="I143" s="314"/>
      <c r="J143" s="314"/>
      <c r="K143" s="315"/>
    </row>
    <row r="144" spans="2:11" s="1" customFormat="1" ht="18.75" customHeight="1">
      <c r="B144" s="300"/>
      <c r="C144" s="300"/>
      <c r="D144" s="300"/>
      <c r="E144" s="300"/>
      <c r="F144" s="301"/>
      <c r="G144" s="300"/>
      <c r="H144" s="300"/>
      <c r="I144" s="300"/>
      <c r="J144" s="300"/>
      <c r="K144" s="300"/>
    </row>
    <row r="145" spans="2:11" s="1" customFormat="1" ht="18.75" customHeight="1">
      <c r="B145" s="273"/>
      <c r="C145" s="273"/>
      <c r="D145" s="273"/>
      <c r="E145" s="273"/>
      <c r="F145" s="273"/>
      <c r="G145" s="273"/>
      <c r="H145" s="273"/>
      <c r="I145" s="273"/>
      <c r="J145" s="273"/>
      <c r="K145" s="273"/>
    </row>
    <row r="146" spans="2:11" s="1" customFormat="1" ht="7.5" customHeight="1">
      <c r="B146" s="274"/>
      <c r="C146" s="275"/>
      <c r="D146" s="275"/>
      <c r="E146" s="275"/>
      <c r="F146" s="275"/>
      <c r="G146" s="275"/>
      <c r="H146" s="275"/>
      <c r="I146" s="275"/>
      <c r="J146" s="275"/>
      <c r="K146" s="276"/>
    </row>
    <row r="147" spans="2:11" s="1" customFormat="1" ht="45" customHeight="1">
      <c r="B147" s="277"/>
      <c r="C147" s="388" t="s">
        <v>1059</v>
      </c>
      <c r="D147" s="388"/>
      <c r="E147" s="388"/>
      <c r="F147" s="388"/>
      <c r="G147" s="388"/>
      <c r="H147" s="388"/>
      <c r="I147" s="388"/>
      <c r="J147" s="388"/>
      <c r="K147" s="278"/>
    </row>
    <row r="148" spans="2:11" s="1" customFormat="1" ht="17.25" customHeight="1">
      <c r="B148" s="277"/>
      <c r="C148" s="279" t="s">
        <v>994</v>
      </c>
      <c r="D148" s="279"/>
      <c r="E148" s="279"/>
      <c r="F148" s="279" t="s">
        <v>995</v>
      </c>
      <c r="G148" s="280"/>
      <c r="H148" s="279" t="s">
        <v>51</v>
      </c>
      <c r="I148" s="279" t="s">
        <v>54</v>
      </c>
      <c r="J148" s="279" t="s">
        <v>996</v>
      </c>
      <c r="K148" s="278"/>
    </row>
    <row r="149" spans="2:11" s="1" customFormat="1" ht="17.25" customHeight="1">
      <c r="B149" s="277"/>
      <c r="C149" s="281" t="s">
        <v>997</v>
      </c>
      <c r="D149" s="281"/>
      <c r="E149" s="281"/>
      <c r="F149" s="282" t="s">
        <v>998</v>
      </c>
      <c r="G149" s="283"/>
      <c r="H149" s="281"/>
      <c r="I149" s="281"/>
      <c r="J149" s="281" t="s">
        <v>999</v>
      </c>
      <c r="K149" s="278"/>
    </row>
    <row r="150" spans="2:11" s="1" customFormat="1" ht="5.25" customHeight="1">
      <c r="B150" s="289"/>
      <c r="C150" s="284"/>
      <c r="D150" s="284"/>
      <c r="E150" s="284"/>
      <c r="F150" s="284"/>
      <c r="G150" s="285"/>
      <c r="H150" s="284"/>
      <c r="I150" s="284"/>
      <c r="J150" s="284"/>
      <c r="K150" s="312"/>
    </row>
    <row r="151" spans="2:11" s="1" customFormat="1" ht="15" customHeight="1">
      <c r="B151" s="289"/>
      <c r="C151" s="316" t="s">
        <v>1003</v>
      </c>
      <c r="D151" s="266"/>
      <c r="E151" s="266"/>
      <c r="F151" s="317" t="s">
        <v>1000</v>
      </c>
      <c r="G151" s="266"/>
      <c r="H151" s="316" t="s">
        <v>1040</v>
      </c>
      <c r="I151" s="316" t="s">
        <v>1002</v>
      </c>
      <c r="J151" s="316">
        <v>120</v>
      </c>
      <c r="K151" s="312"/>
    </row>
    <row r="152" spans="2:11" s="1" customFormat="1" ht="15" customHeight="1">
      <c r="B152" s="289"/>
      <c r="C152" s="316" t="s">
        <v>1049</v>
      </c>
      <c r="D152" s="266"/>
      <c r="E152" s="266"/>
      <c r="F152" s="317" t="s">
        <v>1000</v>
      </c>
      <c r="G152" s="266"/>
      <c r="H152" s="316" t="s">
        <v>1060</v>
      </c>
      <c r="I152" s="316" t="s">
        <v>1002</v>
      </c>
      <c r="J152" s="316" t="s">
        <v>1051</v>
      </c>
      <c r="K152" s="312"/>
    </row>
    <row r="153" spans="2:11" s="1" customFormat="1" ht="15" customHeight="1">
      <c r="B153" s="289"/>
      <c r="C153" s="316" t="s">
        <v>948</v>
      </c>
      <c r="D153" s="266"/>
      <c r="E153" s="266"/>
      <c r="F153" s="317" t="s">
        <v>1000</v>
      </c>
      <c r="G153" s="266"/>
      <c r="H153" s="316" t="s">
        <v>1061</v>
      </c>
      <c r="I153" s="316" t="s">
        <v>1002</v>
      </c>
      <c r="J153" s="316" t="s">
        <v>1051</v>
      </c>
      <c r="K153" s="312"/>
    </row>
    <row r="154" spans="2:11" s="1" customFormat="1" ht="15" customHeight="1">
      <c r="B154" s="289"/>
      <c r="C154" s="316" t="s">
        <v>1005</v>
      </c>
      <c r="D154" s="266"/>
      <c r="E154" s="266"/>
      <c r="F154" s="317" t="s">
        <v>1006</v>
      </c>
      <c r="G154" s="266"/>
      <c r="H154" s="316" t="s">
        <v>1040</v>
      </c>
      <c r="I154" s="316" t="s">
        <v>1002</v>
      </c>
      <c r="J154" s="316">
        <v>50</v>
      </c>
      <c r="K154" s="312"/>
    </row>
    <row r="155" spans="2:11" s="1" customFormat="1" ht="15" customHeight="1">
      <c r="B155" s="289"/>
      <c r="C155" s="316" t="s">
        <v>1008</v>
      </c>
      <c r="D155" s="266"/>
      <c r="E155" s="266"/>
      <c r="F155" s="317" t="s">
        <v>1000</v>
      </c>
      <c r="G155" s="266"/>
      <c r="H155" s="316" t="s">
        <v>1040</v>
      </c>
      <c r="I155" s="316" t="s">
        <v>1010</v>
      </c>
      <c r="J155" s="316"/>
      <c r="K155" s="312"/>
    </row>
    <row r="156" spans="2:11" s="1" customFormat="1" ht="15" customHeight="1">
      <c r="B156" s="289"/>
      <c r="C156" s="316" t="s">
        <v>1019</v>
      </c>
      <c r="D156" s="266"/>
      <c r="E156" s="266"/>
      <c r="F156" s="317" t="s">
        <v>1006</v>
      </c>
      <c r="G156" s="266"/>
      <c r="H156" s="316" t="s">
        <v>1040</v>
      </c>
      <c r="I156" s="316" t="s">
        <v>1002</v>
      </c>
      <c r="J156" s="316">
        <v>50</v>
      </c>
      <c r="K156" s="312"/>
    </row>
    <row r="157" spans="2:11" s="1" customFormat="1" ht="15" customHeight="1">
      <c r="B157" s="289"/>
      <c r="C157" s="316" t="s">
        <v>1027</v>
      </c>
      <c r="D157" s="266"/>
      <c r="E157" s="266"/>
      <c r="F157" s="317" t="s">
        <v>1006</v>
      </c>
      <c r="G157" s="266"/>
      <c r="H157" s="316" t="s">
        <v>1040</v>
      </c>
      <c r="I157" s="316" t="s">
        <v>1002</v>
      </c>
      <c r="J157" s="316">
        <v>50</v>
      </c>
      <c r="K157" s="312"/>
    </row>
    <row r="158" spans="2:11" s="1" customFormat="1" ht="15" customHeight="1">
      <c r="B158" s="289"/>
      <c r="C158" s="316" t="s">
        <v>1025</v>
      </c>
      <c r="D158" s="266"/>
      <c r="E158" s="266"/>
      <c r="F158" s="317" t="s">
        <v>1006</v>
      </c>
      <c r="G158" s="266"/>
      <c r="H158" s="316" t="s">
        <v>1040</v>
      </c>
      <c r="I158" s="316" t="s">
        <v>1002</v>
      </c>
      <c r="J158" s="316">
        <v>50</v>
      </c>
      <c r="K158" s="312"/>
    </row>
    <row r="159" spans="2:11" s="1" customFormat="1" ht="15" customHeight="1">
      <c r="B159" s="289"/>
      <c r="C159" s="316" t="s">
        <v>90</v>
      </c>
      <c r="D159" s="266"/>
      <c r="E159" s="266"/>
      <c r="F159" s="317" t="s">
        <v>1000</v>
      </c>
      <c r="G159" s="266"/>
      <c r="H159" s="316" t="s">
        <v>1062</v>
      </c>
      <c r="I159" s="316" t="s">
        <v>1002</v>
      </c>
      <c r="J159" s="316" t="s">
        <v>1063</v>
      </c>
      <c r="K159" s="312"/>
    </row>
    <row r="160" spans="2:11" s="1" customFormat="1" ht="15" customHeight="1">
      <c r="B160" s="289"/>
      <c r="C160" s="316" t="s">
        <v>1064</v>
      </c>
      <c r="D160" s="266"/>
      <c r="E160" s="266"/>
      <c r="F160" s="317" t="s">
        <v>1000</v>
      </c>
      <c r="G160" s="266"/>
      <c r="H160" s="316" t="s">
        <v>1065</v>
      </c>
      <c r="I160" s="316" t="s">
        <v>1035</v>
      </c>
      <c r="J160" s="316"/>
      <c r="K160" s="312"/>
    </row>
    <row r="161" spans="2:11" s="1" customFormat="1" ht="15" customHeight="1">
      <c r="B161" s="318"/>
      <c r="C161" s="298"/>
      <c r="D161" s="298"/>
      <c r="E161" s="298"/>
      <c r="F161" s="298"/>
      <c r="G161" s="298"/>
      <c r="H161" s="298"/>
      <c r="I161" s="298"/>
      <c r="J161" s="298"/>
      <c r="K161" s="319"/>
    </row>
    <row r="162" spans="2:11" s="1" customFormat="1" ht="18.75" customHeight="1">
      <c r="B162" s="300"/>
      <c r="C162" s="310"/>
      <c r="D162" s="310"/>
      <c r="E162" s="310"/>
      <c r="F162" s="320"/>
      <c r="G162" s="310"/>
      <c r="H162" s="310"/>
      <c r="I162" s="310"/>
      <c r="J162" s="310"/>
      <c r="K162" s="300"/>
    </row>
    <row r="163" spans="2:11" s="1" customFormat="1" ht="18.75" customHeight="1">
      <c r="B163" s="273"/>
      <c r="C163" s="273"/>
      <c r="D163" s="273"/>
      <c r="E163" s="273"/>
      <c r="F163" s="273"/>
      <c r="G163" s="273"/>
      <c r="H163" s="273"/>
      <c r="I163" s="273"/>
      <c r="J163" s="273"/>
      <c r="K163" s="273"/>
    </row>
    <row r="164" spans="2:11" s="1" customFormat="1" ht="7.5" customHeight="1">
      <c r="B164" s="255"/>
      <c r="C164" s="256"/>
      <c r="D164" s="256"/>
      <c r="E164" s="256"/>
      <c r="F164" s="256"/>
      <c r="G164" s="256"/>
      <c r="H164" s="256"/>
      <c r="I164" s="256"/>
      <c r="J164" s="256"/>
      <c r="K164" s="257"/>
    </row>
    <row r="165" spans="2:11" s="1" customFormat="1" ht="45" customHeight="1">
      <c r="B165" s="258"/>
      <c r="C165" s="386" t="s">
        <v>1066</v>
      </c>
      <c r="D165" s="386"/>
      <c r="E165" s="386"/>
      <c r="F165" s="386"/>
      <c r="G165" s="386"/>
      <c r="H165" s="386"/>
      <c r="I165" s="386"/>
      <c r="J165" s="386"/>
      <c r="K165" s="259"/>
    </row>
    <row r="166" spans="2:11" s="1" customFormat="1" ht="17.25" customHeight="1">
      <c r="B166" s="258"/>
      <c r="C166" s="279" t="s">
        <v>994</v>
      </c>
      <c r="D166" s="279"/>
      <c r="E166" s="279"/>
      <c r="F166" s="279" t="s">
        <v>995</v>
      </c>
      <c r="G166" s="321"/>
      <c r="H166" s="322" t="s">
        <v>51</v>
      </c>
      <c r="I166" s="322" t="s">
        <v>54</v>
      </c>
      <c r="J166" s="279" t="s">
        <v>996</v>
      </c>
      <c r="K166" s="259"/>
    </row>
    <row r="167" spans="2:11" s="1" customFormat="1" ht="17.25" customHeight="1">
      <c r="B167" s="260"/>
      <c r="C167" s="281" t="s">
        <v>997</v>
      </c>
      <c r="D167" s="281"/>
      <c r="E167" s="281"/>
      <c r="F167" s="282" t="s">
        <v>998</v>
      </c>
      <c r="G167" s="323"/>
      <c r="H167" s="324"/>
      <c r="I167" s="324"/>
      <c r="J167" s="281" t="s">
        <v>999</v>
      </c>
      <c r="K167" s="261"/>
    </row>
    <row r="168" spans="2:11" s="1" customFormat="1" ht="5.25" customHeight="1">
      <c r="B168" s="289"/>
      <c r="C168" s="284"/>
      <c r="D168" s="284"/>
      <c r="E168" s="284"/>
      <c r="F168" s="284"/>
      <c r="G168" s="285"/>
      <c r="H168" s="284"/>
      <c r="I168" s="284"/>
      <c r="J168" s="284"/>
      <c r="K168" s="312"/>
    </row>
    <row r="169" spans="2:11" s="1" customFormat="1" ht="15" customHeight="1">
      <c r="B169" s="289"/>
      <c r="C169" s="266" t="s">
        <v>1003</v>
      </c>
      <c r="D169" s="266"/>
      <c r="E169" s="266"/>
      <c r="F169" s="287" t="s">
        <v>1000</v>
      </c>
      <c r="G169" s="266"/>
      <c r="H169" s="266" t="s">
        <v>1040</v>
      </c>
      <c r="I169" s="266" t="s">
        <v>1002</v>
      </c>
      <c r="J169" s="266">
        <v>120</v>
      </c>
      <c r="K169" s="312"/>
    </row>
    <row r="170" spans="2:11" s="1" customFormat="1" ht="15" customHeight="1">
      <c r="B170" s="289"/>
      <c r="C170" s="266" t="s">
        <v>1049</v>
      </c>
      <c r="D170" s="266"/>
      <c r="E170" s="266"/>
      <c r="F170" s="287" t="s">
        <v>1000</v>
      </c>
      <c r="G170" s="266"/>
      <c r="H170" s="266" t="s">
        <v>1050</v>
      </c>
      <c r="I170" s="266" t="s">
        <v>1002</v>
      </c>
      <c r="J170" s="266" t="s">
        <v>1051</v>
      </c>
      <c r="K170" s="312"/>
    </row>
    <row r="171" spans="2:11" s="1" customFormat="1" ht="15" customHeight="1">
      <c r="B171" s="289"/>
      <c r="C171" s="266" t="s">
        <v>948</v>
      </c>
      <c r="D171" s="266"/>
      <c r="E171" s="266"/>
      <c r="F171" s="287" t="s">
        <v>1000</v>
      </c>
      <c r="G171" s="266"/>
      <c r="H171" s="266" t="s">
        <v>1067</v>
      </c>
      <c r="I171" s="266" t="s">
        <v>1002</v>
      </c>
      <c r="J171" s="266" t="s">
        <v>1051</v>
      </c>
      <c r="K171" s="312"/>
    </row>
    <row r="172" spans="2:11" s="1" customFormat="1" ht="15" customHeight="1">
      <c r="B172" s="289"/>
      <c r="C172" s="266" t="s">
        <v>1005</v>
      </c>
      <c r="D172" s="266"/>
      <c r="E172" s="266"/>
      <c r="F172" s="287" t="s">
        <v>1006</v>
      </c>
      <c r="G172" s="266"/>
      <c r="H172" s="266" t="s">
        <v>1067</v>
      </c>
      <c r="I172" s="266" t="s">
        <v>1002</v>
      </c>
      <c r="J172" s="266">
        <v>50</v>
      </c>
      <c r="K172" s="312"/>
    </row>
    <row r="173" spans="2:11" s="1" customFormat="1" ht="15" customHeight="1">
      <c r="B173" s="289"/>
      <c r="C173" s="266" t="s">
        <v>1008</v>
      </c>
      <c r="D173" s="266"/>
      <c r="E173" s="266"/>
      <c r="F173" s="287" t="s">
        <v>1000</v>
      </c>
      <c r="G173" s="266"/>
      <c r="H173" s="266" t="s">
        <v>1067</v>
      </c>
      <c r="I173" s="266" t="s">
        <v>1010</v>
      </c>
      <c r="J173" s="266"/>
      <c r="K173" s="312"/>
    </row>
    <row r="174" spans="2:11" s="1" customFormat="1" ht="15" customHeight="1">
      <c r="B174" s="289"/>
      <c r="C174" s="266" t="s">
        <v>1019</v>
      </c>
      <c r="D174" s="266"/>
      <c r="E174" s="266"/>
      <c r="F174" s="287" t="s">
        <v>1006</v>
      </c>
      <c r="G174" s="266"/>
      <c r="H174" s="266" t="s">
        <v>1067</v>
      </c>
      <c r="I174" s="266" t="s">
        <v>1002</v>
      </c>
      <c r="J174" s="266">
        <v>50</v>
      </c>
      <c r="K174" s="312"/>
    </row>
    <row r="175" spans="2:11" s="1" customFormat="1" ht="15" customHeight="1">
      <c r="B175" s="289"/>
      <c r="C175" s="266" t="s">
        <v>1027</v>
      </c>
      <c r="D175" s="266"/>
      <c r="E175" s="266"/>
      <c r="F175" s="287" t="s">
        <v>1006</v>
      </c>
      <c r="G175" s="266"/>
      <c r="H175" s="266" t="s">
        <v>1067</v>
      </c>
      <c r="I175" s="266" t="s">
        <v>1002</v>
      </c>
      <c r="J175" s="266">
        <v>50</v>
      </c>
      <c r="K175" s="312"/>
    </row>
    <row r="176" spans="2:11" s="1" customFormat="1" ht="15" customHeight="1">
      <c r="B176" s="289"/>
      <c r="C176" s="266" t="s">
        <v>1025</v>
      </c>
      <c r="D176" s="266"/>
      <c r="E176" s="266"/>
      <c r="F176" s="287" t="s">
        <v>1006</v>
      </c>
      <c r="G176" s="266"/>
      <c r="H176" s="266" t="s">
        <v>1067</v>
      </c>
      <c r="I176" s="266" t="s">
        <v>1002</v>
      </c>
      <c r="J176" s="266">
        <v>50</v>
      </c>
      <c r="K176" s="312"/>
    </row>
    <row r="177" spans="2:11" s="1" customFormat="1" ht="15" customHeight="1">
      <c r="B177" s="289"/>
      <c r="C177" s="266" t="s">
        <v>126</v>
      </c>
      <c r="D177" s="266"/>
      <c r="E177" s="266"/>
      <c r="F177" s="287" t="s">
        <v>1000</v>
      </c>
      <c r="G177" s="266"/>
      <c r="H177" s="266" t="s">
        <v>1068</v>
      </c>
      <c r="I177" s="266" t="s">
        <v>1069</v>
      </c>
      <c r="J177" s="266"/>
      <c r="K177" s="312"/>
    </row>
    <row r="178" spans="2:11" s="1" customFormat="1" ht="15" customHeight="1">
      <c r="B178" s="289"/>
      <c r="C178" s="266" t="s">
        <v>54</v>
      </c>
      <c r="D178" s="266"/>
      <c r="E178" s="266"/>
      <c r="F178" s="287" t="s">
        <v>1000</v>
      </c>
      <c r="G178" s="266"/>
      <c r="H178" s="266" t="s">
        <v>1070</v>
      </c>
      <c r="I178" s="266" t="s">
        <v>1071</v>
      </c>
      <c r="J178" s="266">
        <v>1</v>
      </c>
      <c r="K178" s="312"/>
    </row>
    <row r="179" spans="2:11" s="1" customFormat="1" ht="15" customHeight="1">
      <c r="B179" s="289"/>
      <c r="C179" s="266" t="s">
        <v>50</v>
      </c>
      <c r="D179" s="266"/>
      <c r="E179" s="266"/>
      <c r="F179" s="287" t="s">
        <v>1000</v>
      </c>
      <c r="G179" s="266"/>
      <c r="H179" s="266" t="s">
        <v>1072</v>
      </c>
      <c r="I179" s="266" t="s">
        <v>1002</v>
      </c>
      <c r="J179" s="266">
        <v>20</v>
      </c>
      <c r="K179" s="312"/>
    </row>
    <row r="180" spans="2:11" s="1" customFormat="1" ht="15" customHeight="1">
      <c r="B180" s="289"/>
      <c r="C180" s="266" t="s">
        <v>51</v>
      </c>
      <c r="D180" s="266"/>
      <c r="E180" s="266"/>
      <c r="F180" s="287" t="s">
        <v>1000</v>
      </c>
      <c r="G180" s="266"/>
      <c r="H180" s="266" t="s">
        <v>1073</v>
      </c>
      <c r="I180" s="266" t="s">
        <v>1002</v>
      </c>
      <c r="J180" s="266">
        <v>255</v>
      </c>
      <c r="K180" s="312"/>
    </row>
    <row r="181" spans="2:11" s="1" customFormat="1" ht="15" customHeight="1">
      <c r="B181" s="289"/>
      <c r="C181" s="266" t="s">
        <v>127</v>
      </c>
      <c r="D181" s="266"/>
      <c r="E181" s="266"/>
      <c r="F181" s="287" t="s">
        <v>1000</v>
      </c>
      <c r="G181" s="266"/>
      <c r="H181" s="266" t="s">
        <v>964</v>
      </c>
      <c r="I181" s="266" t="s">
        <v>1002</v>
      </c>
      <c r="J181" s="266">
        <v>10</v>
      </c>
      <c r="K181" s="312"/>
    </row>
    <row r="182" spans="2:11" s="1" customFormat="1" ht="15" customHeight="1">
      <c r="B182" s="289"/>
      <c r="C182" s="266" t="s">
        <v>128</v>
      </c>
      <c r="D182" s="266"/>
      <c r="E182" s="266"/>
      <c r="F182" s="287" t="s">
        <v>1000</v>
      </c>
      <c r="G182" s="266"/>
      <c r="H182" s="266" t="s">
        <v>1074</v>
      </c>
      <c r="I182" s="266" t="s">
        <v>1035</v>
      </c>
      <c r="J182" s="266"/>
      <c r="K182" s="312"/>
    </row>
    <row r="183" spans="2:11" s="1" customFormat="1" ht="15" customHeight="1">
      <c r="B183" s="289"/>
      <c r="C183" s="266" t="s">
        <v>1075</v>
      </c>
      <c r="D183" s="266"/>
      <c r="E183" s="266"/>
      <c r="F183" s="287" t="s">
        <v>1000</v>
      </c>
      <c r="G183" s="266"/>
      <c r="H183" s="266" t="s">
        <v>1076</v>
      </c>
      <c r="I183" s="266" t="s">
        <v>1035</v>
      </c>
      <c r="J183" s="266"/>
      <c r="K183" s="312"/>
    </row>
    <row r="184" spans="2:11" s="1" customFormat="1" ht="15" customHeight="1">
      <c r="B184" s="289"/>
      <c r="C184" s="266" t="s">
        <v>1064</v>
      </c>
      <c r="D184" s="266"/>
      <c r="E184" s="266"/>
      <c r="F184" s="287" t="s">
        <v>1000</v>
      </c>
      <c r="G184" s="266"/>
      <c r="H184" s="266" t="s">
        <v>1077</v>
      </c>
      <c r="I184" s="266" t="s">
        <v>1035</v>
      </c>
      <c r="J184" s="266"/>
      <c r="K184" s="312"/>
    </row>
    <row r="185" spans="2:11" s="1" customFormat="1" ht="15" customHeight="1">
      <c r="B185" s="289"/>
      <c r="C185" s="266" t="s">
        <v>130</v>
      </c>
      <c r="D185" s="266"/>
      <c r="E185" s="266"/>
      <c r="F185" s="287" t="s">
        <v>1006</v>
      </c>
      <c r="G185" s="266"/>
      <c r="H185" s="266" t="s">
        <v>1078</v>
      </c>
      <c r="I185" s="266" t="s">
        <v>1002</v>
      </c>
      <c r="J185" s="266">
        <v>50</v>
      </c>
      <c r="K185" s="312"/>
    </row>
    <row r="186" spans="2:11" s="1" customFormat="1" ht="15" customHeight="1">
      <c r="B186" s="289"/>
      <c r="C186" s="266" t="s">
        <v>1079</v>
      </c>
      <c r="D186" s="266"/>
      <c r="E186" s="266"/>
      <c r="F186" s="287" t="s">
        <v>1006</v>
      </c>
      <c r="G186" s="266"/>
      <c r="H186" s="266" t="s">
        <v>1080</v>
      </c>
      <c r="I186" s="266" t="s">
        <v>1081</v>
      </c>
      <c r="J186" s="266"/>
      <c r="K186" s="312"/>
    </row>
    <row r="187" spans="2:11" s="1" customFormat="1" ht="15" customHeight="1">
      <c r="B187" s="289"/>
      <c r="C187" s="266" t="s">
        <v>1082</v>
      </c>
      <c r="D187" s="266"/>
      <c r="E187" s="266"/>
      <c r="F187" s="287" t="s">
        <v>1006</v>
      </c>
      <c r="G187" s="266"/>
      <c r="H187" s="266" t="s">
        <v>1083</v>
      </c>
      <c r="I187" s="266" t="s">
        <v>1081</v>
      </c>
      <c r="J187" s="266"/>
      <c r="K187" s="312"/>
    </row>
    <row r="188" spans="2:11" s="1" customFormat="1" ht="15" customHeight="1">
      <c r="B188" s="289"/>
      <c r="C188" s="266" t="s">
        <v>1084</v>
      </c>
      <c r="D188" s="266"/>
      <c r="E188" s="266"/>
      <c r="F188" s="287" t="s">
        <v>1006</v>
      </c>
      <c r="G188" s="266"/>
      <c r="H188" s="266" t="s">
        <v>1085</v>
      </c>
      <c r="I188" s="266" t="s">
        <v>1081</v>
      </c>
      <c r="J188" s="266"/>
      <c r="K188" s="312"/>
    </row>
    <row r="189" spans="2:11" s="1" customFormat="1" ht="15" customHeight="1">
      <c r="B189" s="289"/>
      <c r="C189" s="325" t="s">
        <v>1086</v>
      </c>
      <c r="D189" s="266"/>
      <c r="E189" s="266"/>
      <c r="F189" s="287" t="s">
        <v>1006</v>
      </c>
      <c r="G189" s="266"/>
      <c r="H189" s="266" t="s">
        <v>1087</v>
      </c>
      <c r="I189" s="266" t="s">
        <v>1088</v>
      </c>
      <c r="J189" s="326" t="s">
        <v>1089</v>
      </c>
      <c r="K189" s="312"/>
    </row>
    <row r="190" spans="2:11" s="1" customFormat="1" ht="15" customHeight="1">
      <c r="B190" s="289"/>
      <c r="C190" s="325" t="s">
        <v>39</v>
      </c>
      <c r="D190" s="266"/>
      <c r="E190" s="266"/>
      <c r="F190" s="287" t="s">
        <v>1000</v>
      </c>
      <c r="G190" s="266"/>
      <c r="H190" s="263" t="s">
        <v>1090</v>
      </c>
      <c r="I190" s="266" t="s">
        <v>1091</v>
      </c>
      <c r="J190" s="266"/>
      <c r="K190" s="312"/>
    </row>
    <row r="191" spans="2:11" s="1" customFormat="1" ht="15" customHeight="1">
      <c r="B191" s="289"/>
      <c r="C191" s="325" t="s">
        <v>1092</v>
      </c>
      <c r="D191" s="266"/>
      <c r="E191" s="266"/>
      <c r="F191" s="287" t="s">
        <v>1000</v>
      </c>
      <c r="G191" s="266"/>
      <c r="H191" s="266" t="s">
        <v>1093</v>
      </c>
      <c r="I191" s="266" t="s">
        <v>1035</v>
      </c>
      <c r="J191" s="266"/>
      <c r="K191" s="312"/>
    </row>
    <row r="192" spans="2:11" s="1" customFormat="1" ht="15" customHeight="1">
      <c r="B192" s="289"/>
      <c r="C192" s="325" t="s">
        <v>1094</v>
      </c>
      <c r="D192" s="266"/>
      <c r="E192" s="266"/>
      <c r="F192" s="287" t="s">
        <v>1000</v>
      </c>
      <c r="G192" s="266"/>
      <c r="H192" s="266" t="s">
        <v>1095</v>
      </c>
      <c r="I192" s="266" t="s">
        <v>1035</v>
      </c>
      <c r="J192" s="266"/>
      <c r="K192" s="312"/>
    </row>
    <row r="193" spans="2:11" s="1" customFormat="1" ht="15" customHeight="1">
      <c r="B193" s="289"/>
      <c r="C193" s="325" t="s">
        <v>1096</v>
      </c>
      <c r="D193" s="266"/>
      <c r="E193" s="266"/>
      <c r="F193" s="287" t="s">
        <v>1006</v>
      </c>
      <c r="G193" s="266"/>
      <c r="H193" s="266" t="s">
        <v>1097</v>
      </c>
      <c r="I193" s="266" t="s">
        <v>1035</v>
      </c>
      <c r="J193" s="266"/>
      <c r="K193" s="312"/>
    </row>
    <row r="194" spans="2:11" s="1" customFormat="1" ht="15" customHeight="1">
      <c r="B194" s="318"/>
      <c r="C194" s="327"/>
      <c r="D194" s="298"/>
      <c r="E194" s="298"/>
      <c r="F194" s="298"/>
      <c r="G194" s="298"/>
      <c r="H194" s="298"/>
      <c r="I194" s="298"/>
      <c r="J194" s="298"/>
      <c r="K194" s="319"/>
    </row>
    <row r="195" spans="2:11" s="1" customFormat="1" ht="18.75" customHeight="1">
      <c r="B195" s="300"/>
      <c r="C195" s="310"/>
      <c r="D195" s="310"/>
      <c r="E195" s="310"/>
      <c r="F195" s="320"/>
      <c r="G195" s="310"/>
      <c r="H195" s="310"/>
      <c r="I195" s="310"/>
      <c r="J195" s="310"/>
      <c r="K195" s="300"/>
    </row>
    <row r="196" spans="2:11" s="1" customFormat="1" ht="18.75" customHeight="1">
      <c r="B196" s="300"/>
      <c r="C196" s="310"/>
      <c r="D196" s="310"/>
      <c r="E196" s="310"/>
      <c r="F196" s="320"/>
      <c r="G196" s="310"/>
      <c r="H196" s="310"/>
      <c r="I196" s="310"/>
      <c r="J196" s="310"/>
      <c r="K196" s="300"/>
    </row>
    <row r="197" spans="2:11" s="1" customFormat="1" ht="18.75" customHeight="1">
      <c r="B197" s="273"/>
      <c r="C197" s="273"/>
      <c r="D197" s="273"/>
      <c r="E197" s="273"/>
      <c r="F197" s="273"/>
      <c r="G197" s="273"/>
      <c r="H197" s="273"/>
      <c r="I197" s="273"/>
      <c r="J197" s="273"/>
      <c r="K197" s="273"/>
    </row>
    <row r="198" spans="2:11" s="1" customFormat="1" ht="13.5">
      <c r="B198" s="255"/>
      <c r="C198" s="256"/>
      <c r="D198" s="256"/>
      <c r="E198" s="256"/>
      <c r="F198" s="256"/>
      <c r="G198" s="256"/>
      <c r="H198" s="256"/>
      <c r="I198" s="256"/>
      <c r="J198" s="256"/>
      <c r="K198" s="257"/>
    </row>
    <row r="199" spans="2:11" s="1" customFormat="1" ht="21">
      <c r="B199" s="258"/>
      <c r="C199" s="386" t="s">
        <v>1098</v>
      </c>
      <c r="D199" s="386"/>
      <c r="E199" s="386"/>
      <c r="F199" s="386"/>
      <c r="G199" s="386"/>
      <c r="H199" s="386"/>
      <c r="I199" s="386"/>
      <c r="J199" s="386"/>
      <c r="K199" s="259"/>
    </row>
    <row r="200" spans="2:11" s="1" customFormat="1" ht="25.5" customHeight="1">
      <c r="B200" s="258"/>
      <c r="C200" s="328" t="s">
        <v>1099</v>
      </c>
      <c r="D200" s="328"/>
      <c r="E200" s="328"/>
      <c r="F200" s="328" t="s">
        <v>1100</v>
      </c>
      <c r="G200" s="329"/>
      <c r="H200" s="392" t="s">
        <v>1101</v>
      </c>
      <c r="I200" s="392"/>
      <c r="J200" s="392"/>
      <c r="K200" s="259"/>
    </row>
    <row r="201" spans="2:11" s="1" customFormat="1" ht="5.25" customHeight="1">
      <c r="B201" s="289"/>
      <c r="C201" s="284"/>
      <c r="D201" s="284"/>
      <c r="E201" s="284"/>
      <c r="F201" s="284"/>
      <c r="G201" s="310"/>
      <c r="H201" s="284"/>
      <c r="I201" s="284"/>
      <c r="J201" s="284"/>
      <c r="K201" s="312"/>
    </row>
    <row r="202" spans="2:11" s="1" customFormat="1" ht="15" customHeight="1">
      <c r="B202" s="289"/>
      <c r="C202" s="266" t="s">
        <v>1091</v>
      </c>
      <c r="D202" s="266"/>
      <c r="E202" s="266"/>
      <c r="F202" s="287" t="s">
        <v>40</v>
      </c>
      <c r="G202" s="266"/>
      <c r="H202" s="391" t="s">
        <v>1102</v>
      </c>
      <c r="I202" s="391"/>
      <c r="J202" s="391"/>
      <c r="K202" s="312"/>
    </row>
    <row r="203" spans="2:11" s="1" customFormat="1" ht="15" customHeight="1">
      <c r="B203" s="289"/>
      <c r="C203" s="266"/>
      <c r="D203" s="266"/>
      <c r="E203" s="266"/>
      <c r="F203" s="287" t="s">
        <v>41</v>
      </c>
      <c r="G203" s="266"/>
      <c r="H203" s="391" t="s">
        <v>1103</v>
      </c>
      <c r="I203" s="391"/>
      <c r="J203" s="391"/>
      <c r="K203" s="312"/>
    </row>
    <row r="204" spans="2:11" s="1" customFormat="1" ht="15" customHeight="1">
      <c r="B204" s="289"/>
      <c r="C204" s="266"/>
      <c r="D204" s="266"/>
      <c r="E204" s="266"/>
      <c r="F204" s="287" t="s">
        <v>44</v>
      </c>
      <c r="G204" s="266"/>
      <c r="H204" s="391" t="s">
        <v>1104</v>
      </c>
      <c r="I204" s="391"/>
      <c r="J204" s="391"/>
      <c r="K204" s="312"/>
    </row>
    <row r="205" spans="2:11" s="1" customFormat="1" ht="15" customHeight="1">
      <c r="B205" s="289"/>
      <c r="C205" s="266"/>
      <c r="D205" s="266"/>
      <c r="E205" s="266"/>
      <c r="F205" s="287" t="s">
        <v>42</v>
      </c>
      <c r="G205" s="266"/>
      <c r="H205" s="391" t="s">
        <v>1105</v>
      </c>
      <c r="I205" s="391"/>
      <c r="J205" s="391"/>
      <c r="K205" s="312"/>
    </row>
    <row r="206" spans="2:11" s="1" customFormat="1" ht="15" customHeight="1">
      <c r="B206" s="289"/>
      <c r="C206" s="266"/>
      <c r="D206" s="266"/>
      <c r="E206" s="266"/>
      <c r="F206" s="287" t="s">
        <v>43</v>
      </c>
      <c r="G206" s="266"/>
      <c r="H206" s="391" t="s">
        <v>1106</v>
      </c>
      <c r="I206" s="391"/>
      <c r="J206" s="391"/>
      <c r="K206" s="312"/>
    </row>
    <row r="207" spans="2:11" s="1" customFormat="1" ht="15" customHeight="1">
      <c r="B207" s="289"/>
      <c r="C207" s="266"/>
      <c r="D207" s="266"/>
      <c r="E207" s="266"/>
      <c r="F207" s="287"/>
      <c r="G207" s="266"/>
      <c r="H207" s="266"/>
      <c r="I207" s="266"/>
      <c r="J207" s="266"/>
      <c r="K207" s="312"/>
    </row>
    <row r="208" spans="2:11" s="1" customFormat="1" ht="15" customHeight="1">
      <c r="B208" s="289"/>
      <c r="C208" s="266" t="s">
        <v>1047</v>
      </c>
      <c r="D208" s="266"/>
      <c r="E208" s="266"/>
      <c r="F208" s="287" t="s">
        <v>76</v>
      </c>
      <c r="G208" s="266"/>
      <c r="H208" s="391" t="s">
        <v>1107</v>
      </c>
      <c r="I208" s="391"/>
      <c r="J208" s="391"/>
      <c r="K208" s="312"/>
    </row>
    <row r="209" spans="2:11" s="1" customFormat="1" ht="15" customHeight="1">
      <c r="B209" s="289"/>
      <c r="C209" s="266"/>
      <c r="D209" s="266"/>
      <c r="E209" s="266"/>
      <c r="F209" s="287" t="s">
        <v>944</v>
      </c>
      <c r="G209" s="266"/>
      <c r="H209" s="391" t="s">
        <v>945</v>
      </c>
      <c r="I209" s="391"/>
      <c r="J209" s="391"/>
      <c r="K209" s="312"/>
    </row>
    <row r="210" spans="2:11" s="1" customFormat="1" ht="15" customHeight="1">
      <c r="B210" s="289"/>
      <c r="C210" s="266"/>
      <c r="D210" s="266"/>
      <c r="E210" s="266"/>
      <c r="F210" s="287" t="s">
        <v>942</v>
      </c>
      <c r="G210" s="266"/>
      <c r="H210" s="391" t="s">
        <v>1108</v>
      </c>
      <c r="I210" s="391"/>
      <c r="J210" s="391"/>
      <c r="K210" s="312"/>
    </row>
    <row r="211" spans="2:11" s="1" customFormat="1" ht="15" customHeight="1">
      <c r="B211" s="330"/>
      <c r="C211" s="266"/>
      <c r="D211" s="266"/>
      <c r="E211" s="266"/>
      <c r="F211" s="287" t="s">
        <v>83</v>
      </c>
      <c r="G211" s="325"/>
      <c r="H211" s="390" t="s">
        <v>84</v>
      </c>
      <c r="I211" s="390"/>
      <c r="J211" s="390"/>
      <c r="K211" s="331"/>
    </row>
    <row r="212" spans="2:11" s="1" customFormat="1" ht="15" customHeight="1">
      <c r="B212" s="330"/>
      <c r="C212" s="266"/>
      <c r="D212" s="266"/>
      <c r="E212" s="266"/>
      <c r="F212" s="287" t="s">
        <v>946</v>
      </c>
      <c r="G212" s="325"/>
      <c r="H212" s="390" t="s">
        <v>926</v>
      </c>
      <c r="I212" s="390"/>
      <c r="J212" s="390"/>
      <c r="K212" s="331"/>
    </row>
    <row r="213" spans="2:11" s="1" customFormat="1" ht="15" customHeight="1">
      <c r="B213" s="330"/>
      <c r="C213" s="266"/>
      <c r="D213" s="266"/>
      <c r="E213" s="266"/>
      <c r="F213" s="287"/>
      <c r="G213" s="325"/>
      <c r="H213" s="316"/>
      <c r="I213" s="316"/>
      <c r="J213" s="316"/>
      <c r="K213" s="331"/>
    </row>
    <row r="214" spans="2:11" s="1" customFormat="1" ht="15" customHeight="1">
      <c r="B214" s="330"/>
      <c r="C214" s="266" t="s">
        <v>1071</v>
      </c>
      <c r="D214" s="266"/>
      <c r="E214" s="266"/>
      <c r="F214" s="287">
        <v>1</v>
      </c>
      <c r="G214" s="325"/>
      <c r="H214" s="390" t="s">
        <v>1109</v>
      </c>
      <c r="I214" s="390"/>
      <c r="J214" s="390"/>
      <c r="K214" s="331"/>
    </row>
    <row r="215" spans="2:11" s="1" customFormat="1" ht="15" customHeight="1">
      <c r="B215" s="330"/>
      <c r="C215" s="266"/>
      <c r="D215" s="266"/>
      <c r="E215" s="266"/>
      <c r="F215" s="287">
        <v>2</v>
      </c>
      <c r="G215" s="325"/>
      <c r="H215" s="390" t="s">
        <v>1110</v>
      </c>
      <c r="I215" s="390"/>
      <c r="J215" s="390"/>
      <c r="K215" s="331"/>
    </row>
    <row r="216" spans="2:11" s="1" customFormat="1" ht="15" customHeight="1">
      <c r="B216" s="330"/>
      <c r="C216" s="266"/>
      <c r="D216" s="266"/>
      <c r="E216" s="266"/>
      <c r="F216" s="287">
        <v>3</v>
      </c>
      <c r="G216" s="325"/>
      <c r="H216" s="390" t="s">
        <v>1111</v>
      </c>
      <c r="I216" s="390"/>
      <c r="J216" s="390"/>
      <c r="K216" s="331"/>
    </row>
    <row r="217" spans="2:11" s="1" customFormat="1" ht="15" customHeight="1">
      <c r="B217" s="330"/>
      <c r="C217" s="266"/>
      <c r="D217" s="266"/>
      <c r="E217" s="266"/>
      <c r="F217" s="287">
        <v>4</v>
      </c>
      <c r="G217" s="325"/>
      <c r="H217" s="390" t="s">
        <v>1112</v>
      </c>
      <c r="I217" s="390"/>
      <c r="J217" s="390"/>
      <c r="K217" s="331"/>
    </row>
    <row r="218" spans="2:11" s="1" customFormat="1" ht="12.75" customHeight="1">
      <c r="B218" s="332"/>
      <c r="C218" s="333"/>
      <c r="D218" s="333"/>
      <c r="E218" s="333"/>
      <c r="F218" s="333"/>
      <c r="G218" s="333"/>
      <c r="H218" s="333"/>
      <c r="I218" s="333"/>
      <c r="J218" s="333"/>
      <c r="K218" s="334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D.1.1 - Architektonicko s...</vt:lpstr>
      <vt:lpstr>D.1.4 - Technická zařízen...</vt:lpstr>
      <vt:lpstr>VON - Vedlejší a ostatní ...</vt:lpstr>
      <vt:lpstr>Pokyny pro vyplnění</vt:lpstr>
      <vt:lpstr>'D.1.1 - Architektonicko s...'!Názvy_tisku</vt:lpstr>
      <vt:lpstr>'D.1.4 - Technická zařízen...'!Názvy_tisku</vt:lpstr>
      <vt:lpstr>'Rekapitulace stavby'!Názvy_tisku</vt:lpstr>
      <vt:lpstr>'VON - Vedlejší a ostatní ...'!Názvy_tisku</vt:lpstr>
      <vt:lpstr>'D.1.1 - Architektonicko s...'!Oblast_tisku</vt:lpstr>
      <vt:lpstr>'D.1.4 - Technická zařízen...'!Oblast_tisku</vt:lpstr>
      <vt:lpstr>'Pokyny pro vyplnění'!Oblast_tisku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Divín Pavel, Bc., MBA</dc:creator>
  <cp:lastModifiedBy>Ing. Simona Čechová</cp:lastModifiedBy>
  <cp:lastPrinted>2023-04-28T04:25:09Z</cp:lastPrinted>
  <dcterms:created xsi:type="dcterms:W3CDTF">2023-04-28T04:09:48Z</dcterms:created>
  <dcterms:modified xsi:type="dcterms:W3CDTF">2025-11-12T09:00:14Z</dcterms:modified>
</cp:coreProperties>
</file>